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30" windowHeight="12990" activeTab="0"/>
  </bookViews>
  <sheets>
    <sheet name="calc SD" sheetId="1" r:id="rId1"/>
    <sheet name="fit line" sheetId="2" r:id="rId2"/>
    <sheet name="Fit function" sheetId="3" r:id="rId3"/>
  </sheets>
  <definedNames>
    <definedName name="A">'Fit function'!$G$3</definedName>
    <definedName name="intercept">'fit line'!$F$4</definedName>
    <definedName name="k">'Fit function'!$G$4</definedName>
    <definedName name="slope">'fit line'!$F$3</definedName>
    <definedName name="solver_adj" localSheetId="2" hidden="1">'Fit function'!$G$3:$G$4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'Fit function'!$E$14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<sst xmlns="http://schemas.openxmlformats.org/spreadsheetml/2006/main" count="21" uniqueCount="18">
  <si>
    <t>xbar =</t>
  </si>
  <si>
    <t>(x-xbar)^2</t>
  </si>
  <si>
    <t>x</t>
  </si>
  <si>
    <t>sigma =</t>
  </si>
  <si>
    <t>se =</t>
  </si>
  <si>
    <t>n =</t>
  </si>
  <si>
    <t>y</t>
  </si>
  <si>
    <t>slope=</t>
  </si>
  <si>
    <t>intercept =</t>
  </si>
  <si>
    <t>t</t>
  </si>
  <si>
    <t>C</t>
  </si>
  <si>
    <t>C-fit</t>
  </si>
  <si>
    <t xml:space="preserve">A = </t>
  </si>
  <si>
    <t xml:space="preserve">k = </t>
  </si>
  <si>
    <t>se(mean)</t>
  </si>
  <si>
    <t>(C-Cfit)^2</t>
  </si>
  <si>
    <t xml:space="preserve">SS = </t>
  </si>
  <si>
    <t>Fit the function C = A exp(-k*t)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</si>
</sst>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'fit line'!$C$2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'fit line'!$B$3:$B$12</c:f>
              <c:numCache/>
            </c:numRef>
          </c:xVal>
          <c:yVal>
            <c:numRef>
              <c:f>'fit line'!$C$3:$C$12</c:f>
              <c:numCache/>
            </c:numRef>
          </c:yVal>
          <c:smooth val="0"/>
        </c:ser>
        <c:axId val="45472189"/>
        <c:axId val="6596518"/>
      </c:scatterChart>
      <c:val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crossBetween val="midCat"/>
        <c:dispUnits/>
      </c:valAx>
      <c:valAx>
        <c:axId val="6596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'Fit function'!$C$3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'Fit function'!$B$4:$B$13</c:f>
              <c:numCache/>
            </c:numRef>
          </c:xVal>
          <c:yVal>
            <c:numRef>
              <c:f>'Fit function'!$C$4:$C$13</c:f>
              <c:numCache/>
            </c:numRef>
          </c:yVal>
          <c:smooth val="0"/>
        </c:ser>
        <c:ser>
          <c:idx val="1"/>
          <c:order val="1"/>
          <c:tx>
            <c:strRef>
              <c:f>'Fit function'!$D$3</c:f>
              <c:strCache>
                <c:ptCount val="1"/>
                <c:pt idx="0">
                  <c:v>C-fit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'Fit function'!$B$4:$B$13</c:f>
              <c:numCache/>
            </c:numRef>
          </c:xVal>
          <c:yVal>
            <c:numRef>
              <c:f>'Fit function'!$D$4:$D$13</c:f>
              <c:numCache/>
            </c:numRef>
          </c:yVal>
          <c:smooth val="0"/>
        </c:ser>
        <c:axId val="59368663"/>
        <c:axId val="64555920"/>
      </c:scatterChart>
      <c:val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5920"/>
        <c:crosses val="autoZero"/>
        <c:crossBetween val="midCat"/>
        <c:dispUnits/>
      </c:valAx>
      <c:valAx>
        <c:axId val="64555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114300</xdr:rowOff>
    </xdr:from>
    <xdr:to>
      <xdr:col>6</xdr:col>
      <xdr:colOff>104775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33350" y="2381250"/>
        <a:ext cx="3695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4</xdr:row>
      <xdr:rowOff>152400</xdr:rowOff>
    </xdr:from>
    <xdr:to>
      <xdr:col>9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419475" y="828675"/>
        <a:ext cx="26670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="200" zoomScaleNormal="200" workbookViewId="0" topLeftCell="A1">
      <selection activeCell="C17" sqref="C17"/>
    </sheetView>
  </sheetViews>
  <sheetFormatPr defaultColWidth="9.140625" defaultRowHeight="12.75"/>
  <sheetData>
    <row r="2" spans="2:3" ht="12.75">
      <c r="B2" t="s">
        <v>2</v>
      </c>
      <c r="C2" t="s">
        <v>1</v>
      </c>
    </row>
    <row r="3" spans="2:6" ht="12.75">
      <c r="B3" s="1">
        <v>12.6</v>
      </c>
      <c r="C3">
        <f aca="true" t="shared" si="0" ref="C3:C8">(B3-$B$10)^2</f>
        <v>0.07111111111111156</v>
      </c>
      <c r="F3">
        <f>STDEV(B3:B8)</f>
        <v>0.4457203906785566</v>
      </c>
    </row>
    <row r="4" spans="2:3" ht="12.75">
      <c r="B4" s="1">
        <v>13.5</v>
      </c>
      <c r="C4">
        <f t="shared" si="0"/>
        <v>0.40111111111111053</v>
      </c>
    </row>
    <row r="5" spans="2:3" ht="12.75">
      <c r="B5" s="1">
        <v>12.3</v>
      </c>
      <c r="C5">
        <f t="shared" si="0"/>
        <v>0.32111111111111085</v>
      </c>
    </row>
    <row r="6" spans="2:3" ht="12.75">
      <c r="B6" s="1">
        <v>12.6</v>
      </c>
      <c r="C6">
        <f t="shared" si="0"/>
        <v>0.07111111111111156</v>
      </c>
    </row>
    <row r="7" spans="2:3" ht="12.75">
      <c r="B7" s="1">
        <v>13</v>
      </c>
      <c r="C7">
        <f t="shared" si="0"/>
        <v>0.017777777777777653</v>
      </c>
    </row>
    <row r="8" spans="2:3" ht="12.75">
      <c r="B8" s="1">
        <v>13.2</v>
      </c>
      <c r="C8">
        <f t="shared" si="0"/>
        <v>0.11111111111111033</v>
      </c>
    </row>
    <row r="10" spans="1:2" ht="12.75">
      <c r="A10" t="s">
        <v>0</v>
      </c>
      <c r="B10">
        <f>AVERAGE(B3:B8)</f>
        <v>12.866666666666667</v>
      </c>
    </row>
    <row r="11" spans="1:2" ht="12.75">
      <c r="A11" t="s">
        <v>5</v>
      </c>
      <c r="B11">
        <f>COUNT(B3:B8)</f>
        <v>6</v>
      </c>
    </row>
    <row r="12" spans="2:3" ht="12.75">
      <c r="B12" t="s">
        <v>3</v>
      </c>
      <c r="C12">
        <f>SUM(C3:C8)</f>
        <v>0.9933333333333325</v>
      </c>
    </row>
    <row r="14" spans="2:3" ht="12.75">
      <c r="B14" t="s">
        <v>4</v>
      </c>
      <c r="C14">
        <f>SQRT(C12/(B11-1))</f>
        <v>0.44572039067858055</v>
      </c>
    </row>
    <row r="16" spans="2:3" ht="12.75">
      <c r="B16" t="s">
        <v>14</v>
      </c>
      <c r="C16">
        <f>C14/SQRT(B11)</f>
        <v>0.18196458751941566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="200" zoomScaleNormal="200" workbookViewId="0" topLeftCell="A1">
      <selection activeCell="C7" sqref="C7"/>
    </sheetView>
  </sheetViews>
  <sheetFormatPr defaultColWidth="9.140625" defaultRowHeight="12.75"/>
  <cols>
    <col min="5" max="5" width="10.140625" style="0" bestFit="1" customWidth="1"/>
    <col min="7" max="7" width="9.00390625" style="0" customWidth="1"/>
  </cols>
  <sheetData>
    <row r="2" spans="2:3" ht="12.75">
      <c r="B2" t="s">
        <v>2</v>
      </c>
      <c r="C2" t="s">
        <v>6</v>
      </c>
    </row>
    <row r="3" spans="2:6" ht="12.75">
      <c r="B3">
        <v>1</v>
      </c>
      <c r="C3">
        <v>2</v>
      </c>
      <c r="E3" t="s">
        <v>7</v>
      </c>
      <c r="F3">
        <f>SLOPE(C3:C12,B3:B12)</f>
        <v>0.9090909090909091</v>
      </c>
    </row>
    <row r="4" spans="2:6" ht="12.75">
      <c r="B4">
        <v>2</v>
      </c>
      <c r="C4">
        <v>4</v>
      </c>
      <c r="E4" t="s">
        <v>8</v>
      </c>
      <c r="F4">
        <f>INTERCEPT(C3:C12,B3:B12)</f>
        <v>1.2000000000000002</v>
      </c>
    </row>
    <row r="5" spans="2:3" ht="12.75">
      <c r="B5">
        <v>3</v>
      </c>
      <c r="C5">
        <v>3</v>
      </c>
    </row>
    <row r="6" spans="2:3" ht="12.75">
      <c r="B6">
        <v>4</v>
      </c>
      <c r="C6">
        <v>5</v>
      </c>
    </row>
    <row r="7" spans="2:6" ht="12.75">
      <c r="B7">
        <v>5</v>
      </c>
      <c r="C7">
        <v>5</v>
      </c>
      <c r="E7" t="s">
        <v>6</v>
      </c>
      <c r="F7" t="s">
        <v>2</v>
      </c>
    </row>
    <row r="8" spans="2:6" ht="12.75">
      <c r="B8">
        <v>6</v>
      </c>
      <c r="C8">
        <v>7</v>
      </c>
      <c r="E8">
        <f>intercept+slope*F8</f>
        <v>7.745454545454545</v>
      </c>
      <c r="F8">
        <v>7.2</v>
      </c>
    </row>
    <row r="9" spans="2:3" ht="12.75">
      <c r="B9">
        <v>7</v>
      </c>
      <c r="C9">
        <v>8</v>
      </c>
    </row>
    <row r="10" spans="2:3" ht="12.75">
      <c r="B10">
        <v>8</v>
      </c>
      <c r="C10">
        <v>9</v>
      </c>
    </row>
    <row r="11" spans="2:3" ht="12.75">
      <c r="B11">
        <v>9</v>
      </c>
      <c r="C11">
        <v>8</v>
      </c>
    </row>
    <row r="12" spans="2:3" ht="12.75">
      <c r="B12">
        <v>10</v>
      </c>
      <c r="C12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"/>
  <sheetViews>
    <sheetView zoomScale="200" zoomScaleNormal="200" workbookViewId="0" topLeftCell="A1">
      <selection activeCell="F1" sqref="F1"/>
    </sheetView>
  </sheetViews>
  <sheetFormatPr defaultColWidth="9.140625" defaultRowHeight="12.75"/>
  <sheetData>
    <row r="1" ht="15">
      <c r="B1" s="2" t="s">
        <v>17</v>
      </c>
    </row>
    <row r="3" spans="2:7" ht="12.75">
      <c r="B3" t="s">
        <v>9</v>
      </c>
      <c r="C3" t="s">
        <v>10</v>
      </c>
      <c r="D3" t="s">
        <v>11</v>
      </c>
      <c r="E3" t="s">
        <v>15</v>
      </c>
      <c r="F3" t="s">
        <v>12</v>
      </c>
      <c r="G3">
        <v>9.36543881464308</v>
      </c>
    </row>
    <row r="4" spans="2:7" ht="12.75">
      <c r="B4">
        <v>0</v>
      </c>
      <c r="C4">
        <v>0</v>
      </c>
      <c r="D4">
        <f aca="true" t="shared" si="0" ref="D4:D13">A*B4*EXP(-k*B4)</f>
        <v>0</v>
      </c>
      <c r="E4">
        <f>(C4-D4)^2</f>
        <v>0</v>
      </c>
      <c r="F4" t="s">
        <v>13</v>
      </c>
      <c r="G4">
        <v>0.5312565350522928</v>
      </c>
    </row>
    <row r="5" spans="2:5" ht="12.75">
      <c r="B5">
        <v>1</v>
      </c>
      <c r="C5">
        <v>5</v>
      </c>
      <c r="D5">
        <f t="shared" si="0"/>
        <v>5.5056214749697565</v>
      </c>
      <c r="E5">
        <f aca="true" t="shared" si="1" ref="E5:E13">(C5-D5)^2</f>
        <v>0.2556530759505921</v>
      </c>
    </row>
    <row r="6" spans="2:5" ht="12.75">
      <c r="B6">
        <v>2</v>
      </c>
      <c r="C6">
        <v>7</v>
      </c>
      <c r="D6">
        <f t="shared" si="0"/>
        <v>6.473133491247596</v>
      </c>
      <c r="E6">
        <f t="shared" si="1"/>
        <v>0.2775883180449468</v>
      </c>
    </row>
    <row r="7" spans="2:5" ht="12.75">
      <c r="B7">
        <v>3</v>
      </c>
      <c r="C7">
        <v>6</v>
      </c>
      <c r="D7">
        <f t="shared" si="0"/>
        <v>5.708001002158634</v>
      </c>
      <c r="E7">
        <f t="shared" si="1"/>
        <v>0.0852634147403623</v>
      </c>
    </row>
    <row r="8" spans="2:5" ht="12.75">
      <c r="B8">
        <v>4</v>
      </c>
      <c r="C8">
        <v>4</v>
      </c>
      <c r="D8">
        <f t="shared" si="0"/>
        <v>4.4740516728375175</v>
      </c>
      <c r="E8">
        <f t="shared" si="1"/>
        <v>0.2247249885200487</v>
      </c>
    </row>
    <row r="9" spans="2:5" ht="12.75">
      <c r="B9">
        <v>5</v>
      </c>
      <c r="C9">
        <v>3</v>
      </c>
      <c r="D9">
        <f t="shared" si="0"/>
        <v>3.2876776328388932</v>
      </c>
      <c r="E9">
        <f t="shared" si="1"/>
        <v>0.08275842043578907</v>
      </c>
    </row>
    <row r="10" spans="2:5" ht="12.75">
      <c r="B10">
        <v>6</v>
      </c>
      <c r="C10">
        <v>3</v>
      </c>
      <c r="D10">
        <f t="shared" si="0"/>
        <v>2.3192560139095244</v>
      </c>
      <c r="E10">
        <f t="shared" si="1"/>
        <v>0.4634123745983496</v>
      </c>
    </row>
    <row r="11" spans="2:5" ht="12.75">
      <c r="B11">
        <v>7</v>
      </c>
      <c r="C11">
        <v>1</v>
      </c>
      <c r="D11">
        <f t="shared" si="0"/>
        <v>1.5906465922554074</v>
      </c>
      <c r="E11">
        <f t="shared" si="1"/>
        <v>0.34886339694292545</v>
      </c>
    </row>
    <row r="12" spans="2:5" ht="12.75">
      <c r="B12">
        <v>8</v>
      </c>
      <c r="C12">
        <v>1</v>
      </c>
      <c r="D12">
        <f t="shared" si="0"/>
        <v>1.0686706072930043</v>
      </c>
      <c r="E12">
        <f t="shared" si="1"/>
        <v>0.0047156523059900205</v>
      </c>
    </row>
    <row r="13" spans="2:5" ht="12.75">
      <c r="B13">
        <v>9</v>
      </c>
      <c r="C13">
        <v>1</v>
      </c>
      <c r="D13">
        <f t="shared" si="0"/>
        <v>0.7067643019011342</v>
      </c>
      <c r="E13">
        <f t="shared" si="1"/>
        <v>0.08598717463952919</v>
      </c>
    </row>
    <row r="14" spans="4:5" ht="12.75">
      <c r="D14" t="s">
        <v>16</v>
      </c>
      <c r="E14">
        <f>SUM(E5:E13)</f>
        <v>1.828966816178533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Gregson</dc:creator>
  <cp:keywords/>
  <dc:description/>
  <cp:lastModifiedBy>Keith Gregson</cp:lastModifiedBy>
  <dcterms:created xsi:type="dcterms:W3CDTF">2005-11-15T14:09:27Z</dcterms:created>
  <dcterms:modified xsi:type="dcterms:W3CDTF">2005-11-15T20:25:00Z</dcterms:modified>
  <cp:category/>
  <cp:version/>
  <cp:contentType/>
  <cp:contentStatus/>
</cp:coreProperties>
</file>