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dwp\OneDrive - The University of Nottingham\Ingenuity Lab\Ingenuity19\"/>
    </mc:Choice>
  </mc:AlternateContent>
  <bookViews>
    <workbookView xWindow="0" yWindow="0" windowWidth="28800" windowHeight="12216" activeTab="1"/>
  </bookViews>
  <sheets>
    <sheet name="Summary" sheetId="1" r:id="rId1"/>
    <sheet name="Salar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O20" i="1"/>
  <c r="E27" i="1"/>
  <c r="F22" i="1"/>
  <c r="G22" i="1"/>
  <c r="P29" i="1"/>
  <c r="H24" i="1"/>
  <c r="I24" i="1"/>
  <c r="J24" i="1"/>
  <c r="K24" i="1"/>
  <c r="L24" i="1"/>
  <c r="M24" i="1"/>
  <c r="N24" i="1"/>
  <c r="O24" i="1"/>
  <c r="E13" i="1"/>
  <c r="F13" i="1"/>
  <c r="G13" i="1"/>
  <c r="H13" i="1"/>
  <c r="D13" i="1"/>
  <c r="D22" i="1"/>
  <c r="E19" i="1"/>
  <c r="F19" i="1"/>
  <c r="G19" i="1"/>
  <c r="H19" i="1"/>
  <c r="I19" i="1"/>
  <c r="J19" i="1"/>
  <c r="K19" i="1"/>
  <c r="L19" i="1"/>
  <c r="M19" i="1"/>
  <c r="N19" i="1"/>
  <c r="O19" i="1"/>
  <c r="E20" i="1"/>
  <c r="F20" i="1"/>
  <c r="G20" i="1"/>
  <c r="H20" i="1"/>
  <c r="I20" i="1"/>
  <c r="J20" i="1"/>
  <c r="K20" i="1"/>
  <c r="L20" i="1"/>
  <c r="M20" i="1"/>
  <c r="E21" i="1"/>
  <c r="F21" i="1"/>
  <c r="G21" i="1"/>
  <c r="H21" i="1"/>
  <c r="I21" i="1"/>
  <c r="J21" i="1"/>
  <c r="K21" i="1"/>
  <c r="L21" i="1"/>
  <c r="M21" i="1"/>
  <c r="N21" i="1"/>
  <c r="O21" i="1"/>
  <c r="E22" i="1"/>
  <c r="H22" i="1"/>
  <c r="I22" i="1"/>
  <c r="J22" i="1"/>
  <c r="K22" i="1"/>
  <c r="L22" i="1"/>
  <c r="M22" i="1"/>
  <c r="N22" i="1"/>
  <c r="O22" i="1"/>
  <c r="E23" i="1"/>
  <c r="F23" i="1"/>
  <c r="G23" i="1"/>
  <c r="H23" i="1"/>
  <c r="I23" i="1"/>
  <c r="J23" i="1"/>
  <c r="K23" i="1"/>
  <c r="L23" i="1"/>
  <c r="M23" i="1"/>
  <c r="N23" i="1"/>
  <c r="O23" i="1"/>
  <c r="E25" i="1"/>
  <c r="F25" i="1"/>
  <c r="G25" i="1"/>
  <c r="H25" i="1"/>
  <c r="I25" i="1"/>
  <c r="J25" i="1"/>
  <c r="K25" i="1"/>
  <c r="L25" i="1"/>
  <c r="M25" i="1"/>
  <c r="N25" i="1"/>
  <c r="O25" i="1"/>
  <c r="E26" i="1"/>
  <c r="F26" i="1"/>
  <c r="G26" i="1"/>
  <c r="H26" i="1"/>
  <c r="I26" i="1"/>
  <c r="J26" i="1"/>
  <c r="K26" i="1"/>
  <c r="L26" i="1"/>
  <c r="M26" i="1"/>
  <c r="N26" i="1"/>
  <c r="O26" i="1"/>
  <c r="F27" i="1"/>
  <c r="G27" i="1"/>
  <c r="H27" i="1"/>
  <c r="I27" i="1"/>
  <c r="J27" i="1"/>
  <c r="K27" i="1"/>
  <c r="L27" i="1"/>
  <c r="M27" i="1"/>
  <c r="N27" i="1"/>
  <c r="O27" i="1"/>
  <c r="D20" i="1"/>
  <c r="D21" i="1"/>
  <c r="D23" i="1"/>
  <c r="D25" i="1"/>
  <c r="D26" i="1"/>
  <c r="D27" i="1"/>
  <c r="D19" i="1"/>
  <c r="C10" i="2"/>
  <c r="D10" i="2"/>
  <c r="E10" i="2"/>
  <c r="F10" i="2"/>
  <c r="G10" i="2"/>
  <c r="H10" i="2"/>
  <c r="I10" i="2"/>
  <c r="J10" i="2"/>
  <c r="K10" i="2"/>
  <c r="L10" i="2"/>
  <c r="M10" i="2"/>
  <c r="N10" i="2"/>
  <c r="D9" i="2"/>
  <c r="E9" i="2"/>
  <c r="F9" i="2"/>
  <c r="G9" i="2"/>
  <c r="H9" i="2"/>
  <c r="I9" i="2"/>
  <c r="J9" i="2"/>
  <c r="K9" i="2"/>
  <c r="L9" i="2"/>
  <c r="M9" i="2"/>
  <c r="N9" i="2"/>
  <c r="C9" i="2"/>
  <c r="P24" i="1" l="1"/>
  <c r="I13" i="1" l="1"/>
  <c r="I11" i="2"/>
  <c r="M11" i="2"/>
  <c r="E11" i="2"/>
  <c r="F11" i="2"/>
  <c r="G11" i="2"/>
  <c r="H11" i="2"/>
  <c r="J11" i="2"/>
  <c r="K11" i="2"/>
  <c r="L11" i="2"/>
  <c r="N11" i="2"/>
  <c r="I4" i="2"/>
  <c r="I17" i="2" s="1"/>
  <c r="J4" i="2"/>
  <c r="J17" i="2" s="1"/>
  <c r="K4" i="2"/>
  <c r="K17" i="2" s="1"/>
  <c r="L4" i="2"/>
  <c r="L17" i="2" s="1"/>
  <c r="M4" i="2"/>
  <c r="M17" i="2" s="1"/>
  <c r="N4" i="2"/>
  <c r="N17" i="2" s="1"/>
  <c r="I3" i="2"/>
  <c r="I16" i="2" s="1"/>
  <c r="I18" i="2" s="1"/>
  <c r="J3" i="2"/>
  <c r="J16" i="2" s="1"/>
  <c r="K3" i="2"/>
  <c r="K16" i="2" s="1"/>
  <c r="L3" i="2"/>
  <c r="L16" i="2" s="1"/>
  <c r="M3" i="2"/>
  <c r="M16" i="2" s="1"/>
  <c r="M18" i="2" s="1"/>
  <c r="N3" i="2"/>
  <c r="N16" i="2" s="1"/>
  <c r="P18" i="1"/>
  <c r="P6" i="1"/>
  <c r="P8" i="1"/>
  <c r="P11" i="1"/>
  <c r="P12" i="1"/>
  <c r="P5" i="1"/>
  <c r="H4" i="2"/>
  <c r="H17" i="2" s="1"/>
  <c r="G4" i="2"/>
  <c r="G17" i="2" s="1"/>
  <c r="F4" i="2"/>
  <c r="F17" i="2" s="1"/>
  <c r="E4" i="2"/>
  <c r="E17" i="2" s="1"/>
  <c r="D4" i="2"/>
  <c r="D17" i="2" s="1"/>
  <c r="C4" i="2"/>
  <c r="H3" i="2"/>
  <c r="H16" i="2" s="1"/>
  <c r="G3" i="2"/>
  <c r="G16" i="2" s="1"/>
  <c r="F3" i="2"/>
  <c r="E3" i="2"/>
  <c r="E16" i="2" s="1"/>
  <c r="D3" i="2"/>
  <c r="D16" i="2" s="1"/>
  <c r="C3" i="2"/>
  <c r="O3" i="2" l="1"/>
  <c r="N18" i="2"/>
  <c r="J18" i="2"/>
  <c r="L18" i="2"/>
  <c r="K18" i="2"/>
  <c r="I5" i="2"/>
  <c r="L5" i="2"/>
  <c r="N21" i="2"/>
  <c r="O4" i="2"/>
  <c r="K5" i="2"/>
  <c r="I21" i="2"/>
  <c r="M5" i="2"/>
  <c r="M21" i="2" s="1"/>
  <c r="N5" i="2"/>
  <c r="J5" i="2"/>
  <c r="K21" i="2"/>
  <c r="J13" i="1"/>
  <c r="O10" i="2"/>
  <c r="D11" i="2"/>
  <c r="O9" i="2"/>
  <c r="O11" i="2" s="1"/>
  <c r="P21" i="1"/>
  <c r="P31" i="1"/>
  <c r="P30" i="1"/>
  <c r="P23" i="1"/>
  <c r="P27" i="1"/>
  <c r="P22" i="1"/>
  <c r="P10" i="1"/>
  <c r="F5" i="2"/>
  <c r="F21" i="2" s="1"/>
  <c r="D18" i="2"/>
  <c r="H18" i="2"/>
  <c r="F16" i="2"/>
  <c r="F18" i="2" s="1"/>
  <c r="G18" i="2"/>
  <c r="E18" i="2"/>
  <c r="G5" i="2"/>
  <c r="D5" i="2"/>
  <c r="H5" i="2"/>
  <c r="H21" i="2" s="1"/>
  <c r="C11" i="2"/>
  <c r="C16" i="2"/>
  <c r="C17" i="2"/>
  <c r="O17" i="2" s="1"/>
  <c r="C5" i="2"/>
  <c r="E5" i="2"/>
  <c r="E21" i="2" s="1"/>
  <c r="F32" i="1" s="1"/>
  <c r="F34" i="1" s="1"/>
  <c r="L21" i="2" l="1"/>
  <c r="G21" i="2"/>
  <c r="H32" i="1" s="1"/>
  <c r="H34" i="1" s="1"/>
  <c r="J21" i="2"/>
  <c r="O16" i="2"/>
  <c r="O18" i="2" s="1"/>
  <c r="D21" i="2"/>
  <c r="E32" i="1" s="1"/>
  <c r="E34" i="1" s="1"/>
  <c r="O5" i="2"/>
  <c r="K13" i="1"/>
  <c r="P25" i="1"/>
  <c r="P26" i="1"/>
  <c r="G32" i="1"/>
  <c r="G34" i="1" s="1"/>
  <c r="I32" i="1"/>
  <c r="P20" i="1"/>
  <c r="C18" i="2"/>
  <c r="C21" i="2" s="1"/>
  <c r="O21" i="2" l="1"/>
  <c r="O22" i="2" s="1"/>
  <c r="D32" i="1"/>
  <c r="D34" i="1" s="1"/>
  <c r="D38" i="1" s="1"/>
  <c r="E36" i="1" s="1"/>
  <c r="E38" i="1" s="1"/>
  <c r="F36" i="1" s="1"/>
  <c r="F38" i="1" s="1"/>
  <c r="G36" i="1" s="1"/>
  <c r="G38" i="1" s="1"/>
  <c r="H36" i="1" s="1"/>
  <c r="H38" i="1" s="1"/>
  <c r="I36" i="1" s="1"/>
  <c r="L13" i="1"/>
  <c r="I34" i="1"/>
  <c r="J32" i="1"/>
  <c r="J34" i="1" s="1"/>
  <c r="P17" i="1" l="1"/>
  <c r="M13" i="1"/>
  <c r="I38" i="1"/>
  <c r="J36" i="1" s="1"/>
  <c r="J38" i="1" s="1"/>
  <c r="K36" i="1" s="1"/>
  <c r="K32" i="1"/>
  <c r="K34" i="1" s="1"/>
  <c r="N13" i="1" l="1"/>
  <c r="K38" i="1"/>
  <c r="L36" i="1" s="1"/>
  <c r="L32" i="1"/>
  <c r="L34" i="1" s="1"/>
  <c r="O13" i="1" l="1"/>
  <c r="P13" i="1" s="1"/>
  <c r="P28" i="1"/>
  <c r="P9" i="1"/>
  <c r="L38" i="1"/>
  <c r="M36" i="1" s="1"/>
  <c r="M32" i="1"/>
  <c r="P14" i="1" l="1"/>
  <c r="M34" i="1"/>
  <c r="M38" i="1" s="1"/>
  <c r="N36" i="1" s="1"/>
  <c r="N32" i="1"/>
  <c r="N34" i="1" s="1"/>
  <c r="N38" i="1" l="1"/>
  <c r="O36" i="1" s="1"/>
  <c r="O32" i="1"/>
  <c r="P19" i="1"/>
  <c r="O34" i="1" l="1"/>
  <c r="O38" i="1" s="1"/>
  <c r="P32" i="1"/>
  <c r="P33" i="1" s="1"/>
</calcChain>
</file>

<file path=xl/sharedStrings.xml><?xml version="1.0" encoding="utf-8"?>
<sst xmlns="http://schemas.openxmlformats.org/spreadsheetml/2006/main" count="80" uniqueCount="61">
  <si>
    <t>Staff Member</t>
  </si>
  <si>
    <t>Annual (Base)</t>
  </si>
  <si>
    <t>Employer NI Calcs</t>
  </si>
  <si>
    <t>A SMITH</t>
  </si>
  <si>
    <t>C BROWN</t>
  </si>
  <si>
    <t>GRAND TOTAL (SALARIES)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</si>
  <si>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</si>
  <si>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</si>
  <si>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</si>
  <si>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</si>
  <si>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</si>
  <si>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</si>
  <si>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</si>
  <si>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</si>
  <si>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</si>
  <si>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</si>
  <si>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</si>
  <si>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</si>
  <si>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Notes</t>
  </si>
  <si>
    <t>Total IN</t>
  </si>
  <si>
    <t>Salaries</t>
  </si>
  <si>
    <t>Consultants</t>
  </si>
  <si>
    <t>Insurance</t>
  </si>
  <si>
    <t>Accounting &amp; Banking</t>
  </si>
  <si>
    <t>IT &amp; Telephony</t>
  </si>
  <si>
    <t>Marketing &amp; PR</t>
  </si>
  <si>
    <t>Total OUT</t>
  </si>
  <si>
    <t>Net Movement (in month)</t>
  </si>
  <si>
    <t>Cash in bank (Start of Month)</t>
  </si>
  <si>
    <t>Cash in bank (End of Month)</t>
  </si>
  <si>
    <t>Loans</t>
  </si>
  <si>
    <t>Grants (Non-Govt)</t>
  </si>
  <si>
    <t>Consultancy</t>
  </si>
  <si>
    <t>Tax Credits</t>
  </si>
  <si>
    <t xml:space="preserve">Product #1 Sales </t>
  </si>
  <si>
    <t>Service #1 Sales</t>
  </si>
  <si>
    <t xml:space="preserve">OTHER </t>
  </si>
  <si>
    <t>chk</t>
  </si>
  <si>
    <t>Travel &amp; Subsistence</t>
  </si>
  <si>
    <t>Legal</t>
  </si>
  <si>
    <t>Capital Expenditure</t>
  </si>
  <si>
    <t>Total GROSS Salary</t>
  </si>
  <si>
    <t>Total Employer NI etc</t>
  </si>
  <si>
    <t>Total Employer Pension</t>
  </si>
  <si>
    <t>INCOME (Cash In)</t>
  </si>
  <si>
    <t>EXPENDITURE (Cash Out)</t>
  </si>
  <si>
    <t>FY19-20 TOTALS</t>
  </si>
  <si>
    <t>Sheet #2</t>
  </si>
  <si>
    <t>Raw materials</t>
  </si>
  <si>
    <t>Rent (incl utilities)</t>
  </si>
  <si>
    <t>Investment</t>
  </si>
  <si>
    <t>Rent equipment</t>
  </si>
  <si>
    <t>Loan Repayments</t>
  </si>
  <si>
    <t>Dividend Payment</t>
  </si>
  <si>
    <t>Taxes</t>
  </si>
  <si>
    <t>#1</t>
  </si>
  <si>
    <t>#2</t>
  </si>
  <si>
    <t>20% -1mth</t>
  </si>
  <si>
    <t>Grants (Govt/Region)</t>
  </si>
  <si>
    <t xml:space="preserve">Additional Pension </t>
  </si>
  <si>
    <t>Company Pension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</si>
</sst>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[$£-809]* #,##0_-;\-[$£-809]* #,##0_-;_-[$£-809]* &quot;-&quot;??_-;_-@_-"/>
    <numFmt numFmtId="165" formatCode="_-[$£-809]* #,##0.00_-;\-[$£-809]* #,##0.00_-;_-[$£-809]* &quot;-&quot;??_-;_-@_-"/>
    <numFmt numFmtId="167" formatCode="0.00_ ;[Red]\-0.00\ "/>
    <numFmt numFmtId="168" formatCode="#,##0_ ;[Red]\-#,##0\ "/>
    <numFmt numFmtId="170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165" fontId="2" fillId="3" borderId="2" xfId="0" applyNumberFormat="1" applyFont="1" applyFill="1" applyBorder="1"/>
    <xf numFmtId="0" fontId="0" fillId="0" borderId="0" xfId="0" applyAlignment="1">
      <alignment horizontal="right"/>
    </xf>
    <xf numFmtId="165" fontId="0" fillId="0" borderId="0" xfId="0" applyNumberFormat="1"/>
    <xf numFmtId="0" fontId="2" fillId="2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9" fontId="0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5" borderId="2" xfId="0" applyFill="1" applyBorder="1"/>
    <xf numFmtId="164" fontId="0" fillId="0" borderId="0" xfId="0" applyNumberFormat="1"/>
    <xf numFmtId="164" fontId="0" fillId="5" borderId="2" xfId="0" applyNumberFormat="1" applyFill="1" applyBorder="1"/>
    <xf numFmtId="164" fontId="0" fillId="0" borderId="1" xfId="0" applyNumberFormat="1" applyBorder="1"/>
    <xf numFmtId="165" fontId="2" fillId="0" borderId="0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5" borderId="2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4" borderId="0" xfId="0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2" xfId="0" applyBorder="1"/>
    <xf numFmtId="0" fontId="5" fillId="4" borderId="3" xfId="0" applyFont="1" applyFill="1" applyBorder="1" applyAlignment="1">
      <alignment horizontal="center" vertical="center"/>
    </xf>
    <xf numFmtId="165" fontId="5" fillId="4" borderId="3" xfId="0" applyNumberFormat="1" applyFont="1" applyFill="1" applyBorder="1"/>
    <xf numFmtId="164" fontId="2" fillId="4" borderId="3" xfId="0" applyNumberFormat="1" applyFont="1" applyFill="1" applyBorder="1" applyAlignment="1">
      <alignment horizontal="center" vertical="center"/>
    </xf>
    <xf numFmtId="0" fontId="0" fillId="0" borderId="3" xfId="0" applyBorder="1"/>
    <xf numFmtId="170" fontId="0" fillId="2" borderId="0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Fill="1"/>
    <xf numFmtId="164" fontId="0" fillId="0" borderId="0" xfId="0" applyNumberFormat="1" applyBorder="1"/>
    <xf numFmtId="168" fontId="2" fillId="0" borderId="0" xfId="0" applyNumberFormat="1" applyFont="1" applyFill="1" applyBorder="1"/>
    <xf numFmtId="167" fontId="5" fillId="0" borderId="3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168" fontId="5" fillId="0" borderId="3" xfId="0" applyNumberFormat="1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85" zoomScaleNormal="85" workbookViewId="0">
      <selection activeCell="R6" sqref="R6"/>
    </sheetView>
  </sheetViews>
  <sheetFormatPr defaultRowHeight="14.4" x14ac:dyDescent="0.3"/>
  <cols>
    <col min="1" max="1" width="15" style="31" customWidth="1"/>
    <col min="2" max="2" width="29.5546875" customWidth="1"/>
    <col min="3" max="3" width="13.109375" style="49" customWidth="1"/>
    <col min="4" max="11" width="10.5546875" customWidth="1"/>
    <col min="12" max="13" width="10.5546875" style="37" customWidth="1"/>
    <col min="14" max="15" width="10.5546875" customWidth="1"/>
    <col min="16" max="16" width="17.6640625" style="27" customWidth="1"/>
  </cols>
  <sheetData>
    <row r="1" spans="1:16" ht="21" x14ac:dyDescent="0.3">
      <c r="D1" s="15"/>
      <c r="E1" s="15"/>
      <c r="F1" s="15"/>
      <c r="G1" s="15"/>
      <c r="H1" s="15"/>
      <c r="I1" s="15"/>
      <c r="J1" s="15"/>
      <c r="K1" s="15"/>
      <c r="L1" s="15"/>
      <c r="M1" s="16">
        <v>2020</v>
      </c>
      <c r="N1" s="16"/>
      <c r="O1" s="15"/>
    </row>
    <row r="2" spans="1:16" x14ac:dyDescent="0.3">
      <c r="A2" s="32" t="s">
        <v>18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28" t="s">
        <v>46</v>
      </c>
    </row>
    <row r="3" spans="1:16" ht="18" x14ac:dyDescent="0.3">
      <c r="B3" s="1" t="s">
        <v>44</v>
      </c>
      <c r="C3" s="50"/>
      <c r="P3" s="28"/>
    </row>
    <row r="4" spans="1:16" ht="15.6" customHeight="1" x14ac:dyDescent="0.3">
      <c r="B4" s="19" t="s">
        <v>50</v>
      </c>
      <c r="C4" s="50"/>
      <c r="P4" s="28"/>
    </row>
    <row r="5" spans="1:16" x14ac:dyDescent="0.3">
      <c r="B5" s="19" t="s">
        <v>30</v>
      </c>
      <c r="C5" s="51"/>
      <c r="D5" s="23"/>
      <c r="E5" s="23"/>
      <c r="F5" s="23"/>
      <c r="G5" s="23"/>
      <c r="H5" s="23"/>
      <c r="I5" s="23"/>
      <c r="J5" s="23"/>
      <c r="K5" s="23"/>
      <c r="L5" s="58"/>
      <c r="M5" s="58"/>
      <c r="N5" s="23"/>
      <c r="O5" s="23"/>
      <c r="P5" s="29">
        <f>SUM(D5:O5)</f>
        <v>0</v>
      </c>
    </row>
    <row r="6" spans="1:16" x14ac:dyDescent="0.3">
      <c r="B6" s="19" t="s">
        <v>31</v>
      </c>
      <c r="C6" s="51"/>
      <c r="D6" s="23"/>
      <c r="E6" s="23"/>
      <c r="F6" s="23"/>
      <c r="G6" s="23"/>
      <c r="H6" s="23"/>
      <c r="I6" s="23"/>
      <c r="J6" s="23"/>
      <c r="K6" s="23"/>
      <c r="L6" s="58"/>
      <c r="M6" s="58"/>
      <c r="N6" s="23"/>
      <c r="O6" s="23"/>
      <c r="P6" s="29">
        <f t="shared" ref="P6:P12" si="0">SUM(D6:O6)</f>
        <v>0</v>
      </c>
    </row>
    <row r="7" spans="1:16" x14ac:dyDescent="0.3">
      <c r="B7" s="19" t="s">
        <v>58</v>
      </c>
      <c r="C7" s="51"/>
      <c r="D7" s="23"/>
      <c r="E7" s="23"/>
      <c r="F7" s="23"/>
      <c r="G7" s="23"/>
      <c r="H7" s="23"/>
      <c r="I7" s="23"/>
      <c r="J7" s="23"/>
      <c r="K7" s="23"/>
      <c r="L7" s="58"/>
      <c r="M7" s="58"/>
      <c r="N7" s="23"/>
      <c r="O7" s="23"/>
      <c r="P7" s="29"/>
    </row>
    <row r="8" spans="1:16" x14ac:dyDescent="0.3">
      <c r="B8" s="19" t="s">
        <v>33</v>
      </c>
      <c r="C8" s="51"/>
      <c r="D8" s="23"/>
      <c r="E8" s="23"/>
      <c r="G8" s="23"/>
      <c r="H8" s="23"/>
      <c r="I8" s="23"/>
      <c r="J8" s="23"/>
      <c r="K8" s="23"/>
      <c r="L8" s="58"/>
      <c r="M8" s="58"/>
      <c r="N8" s="23"/>
      <c r="O8" s="23"/>
      <c r="P8" s="29">
        <f t="shared" si="0"/>
        <v>0</v>
      </c>
    </row>
    <row r="9" spans="1:16" x14ac:dyDescent="0.3">
      <c r="B9" s="19" t="s">
        <v>34</v>
      </c>
      <c r="C9" s="51"/>
      <c r="D9" s="23"/>
      <c r="E9" s="23"/>
      <c r="F9" s="23"/>
      <c r="G9" s="23"/>
      <c r="H9" s="23"/>
      <c r="I9" s="23"/>
      <c r="J9" s="23"/>
      <c r="K9" s="23"/>
      <c r="L9" s="58"/>
      <c r="M9" s="58"/>
      <c r="N9" s="23"/>
      <c r="O9" s="23"/>
      <c r="P9" s="29">
        <f t="shared" si="0"/>
        <v>0</v>
      </c>
    </row>
    <row r="10" spans="1:16" x14ac:dyDescent="0.3">
      <c r="B10" s="19" t="s">
        <v>35</v>
      </c>
      <c r="C10" s="51"/>
      <c r="D10" s="23"/>
      <c r="E10" s="23"/>
      <c r="F10" s="23"/>
      <c r="G10" s="23"/>
      <c r="H10" s="23"/>
      <c r="I10" s="23"/>
      <c r="J10" s="23"/>
      <c r="K10" s="23"/>
      <c r="L10" s="58"/>
      <c r="M10" s="58"/>
      <c r="N10" s="58"/>
      <c r="O10" s="25"/>
      <c r="P10" s="29">
        <f t="shared" si="0"/>
        <v>0</v>
      </c>
    </row>
    <row r="11" spans="1:16" x14ac:dyDescent="0.3">
      <c r="B11" s="19" t="s">
        <v>32</v>
      </c>
      <c r="C11" s="51"/>
      <c r="D11" s="23"/>
      <c r="E11" s="23"/>
      <c r="F11" s="23"/>
      <c r="G11" s="23"/>
      <c r="H11" s="23"/>
      <c r="I11" s="23"/>
      <c r="J11" s="23"/>
      <c r="K11" s="23"/>
      <c r="L11" s="58"/>
      <c r="M11" s="58"/>
      <c r="N11" s="23"/>
      <c r="O11" s="23"/>
      <c r="P11" s="29">
        <f t="shared" si="0"/>
        <v>0</v>
      </c>
    </row>
    <row r="12" spans="1:16" x14ac:dyDescent="0.3">
      <c r="B12" s="19" t="s">
        <v>36</v>
      </c>
      <c r="C12" s="51"/>
      <c r="D12" s="23"/>
      <c r="E12" s="23"/>
      <c r="F12" s="23"/>
      <c r="G12" s="23"/>
      <c r="H12" s="23"/>
      <c r="I12" s="23"/>
      <c r="J12" s="23"/>
      <c r="K12" s="23"/>
      <c r="L12" s="58"/>
      <c r="M12" s="58"/>
      <c r="N12" s="23"/>
      <c r="O12" s="23"/>
      <c r="P12" s="29">
        <f t="shared" si="0"/>
        <v>0</v>
      </c>
    </row>
    <row r="13" spans="1:16" s="22" customFormat="1" ht="15" thickBot="1" x14ac:dyDescent="0.35">
      <c r="A13" s="33"/>
      <c r="B13" s="17" t="s">
        <v>19</v>
      </c>
      <c r="C13" s="52"/>
      <c r="D13" s="24">
        <f>SUM(D4:D12)</f>
        <v>0</v>
      </c>
      <c r="E13" s="24">
        <f t="shared" ref="E13:O13" si="1">SUM(E4:E12)</f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24">
        <f t="shared" si="1"/>
        <v>0</v>
      </c>
      <c r="M13" s="24">
        <f t="shared" si="1"/>
        <v>0</v>
      </c>
      <c r="N13" s="24">
        <f t="shared" si="1"/>
        <v>0</v>
      </c>
      <c r="O13" s="24">
        <f t="shared" si="1"/>
        <v>0</v>
      </c>
      <c r="P13" s="30">
        <f>SUM(D13:O13)</f>
        <v>0</v>
      </c>
    </row>
    <row r="14" spans="1:16" x14ac:dyDescent="0.3">
      <c r="B14" s="18"/>
      <c r="C14" s="53"/>
      <c r="O14" s="10" t="s">
        <v>37</v>
      </c>
      <c r="P14" s="29">
        <f>P13-SUM(P5:P12)</f>
        <v>0</v>
      </c>
    </row>
    <row r="15" spans="1:16" x14ac:dyDescent="0.3">
      <c r="B15" s="4"/>
      <c r="C15" s="54"/>
      <c r="P15" s="28"/>
    </row>
    <row r="16" spans="1:16" ht="18" x14ac:dyDescent="0.3">
      <c r="B16" s="1" t="s">
        <v>45</v>
      </c>
      <c r="C16" s="50"/>
      <c r="P16" s="28"/>
    </row>
    <row r="17" spans="1:16" x14ac:dyDescent="0.3">
      <c r="B17" s="19" t="s">
        <v>20</v>
      </c>
      <c r="C17" s="51" t="s">
        <v>47</v>
      </c>
      <c r="D17" s="23"/>
      <c r="E17" s="23"/>
      <c r="F17" s="23"/>
      <c r="G17" s="23"/>
      <c r="H17" s="23"/>
      <c r="I17" s="23"/>
      <c r="J17" s="23"/>
      <c r="K17" s="23"/>
      <c r="L17" s="58"/>
      <c r="M17" s="58"/>
      <c r="N17" s="23"/>
      <c r="O17" s="23"/>
      <c r="P17" s="29">
        <f>SUM(D17:O17)</f>
        <v>0</v>
      </c>
    </row>
    <row r="18" spans="1:16" x14ac:dyDescent="0.3">
      <c r="B18" s="19" t="s">
        <v>21</v>
      </c>
      <c r="C18" s="51"/>
      <c r="D18" s="23"/>
      <c r="E18" s="23"/>
      <c r="F18" s="23"/>
      <c r="G18" s="23"/>
      <c r="H18" s="23"/>
      <c r="I18" s="23"/>
      <c r="J18" s="23"/>
      <c r="K18" s="23"/>
      <c r="L18" s="58"/>
      <c r="M18" s="58"/>
      <c r="N18" s="23"/>
      <c r="O18" s="23"/>
      <c r="P18" s="29">
        <f t="shared" ref="P18:P31" si="2">SUM(D18:O18)</f>
        <v>0</v>
      </c>
    </row>
    <row r="19" spans="1:16" x14ac:dyDescent="0.3">
      <c r="A19" s="51">
        <v>50</v>
      </c>
      <c r="B19" s="19" t="s">
        <v>22</v>
      </c>
      <c r="C19" s="51"/>
      <c r="D19" s="23">
        <f>$C19</f>
        <v>0</v>
      </c>
      <c r="E19" s="23">
        <f t="shared" ref="E19:O19" si="3">$C19</f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58">
        <f t="shared" si="3"/>
        <v>0</v>
      </c>
      <c r="M19" s="58">
        <f t="shared" si="3"/>
        <v>0</v>
      </c>
      <c r="N19" s="23">
        <f t="shared" si="3"/>
        <v>0</v>
      </c>
      <c r="O19" s="23">
        <f t="shared" si="3"/>
        <v>0</v>
      </c>
      <c r="P19" s="29">
        <f t="shared" si="2"/>
        <v>0</v>
      </c>
    </row>
    <row r="20" spans="1:16" x14ac:dyDescent="0.3">
      <c r="A20" s="51">
        <v>25</v>
      </c>
      <c r="B20" s="19" t="s">
        <v>23</v>
      </c>
      <c r="C20" s="51"/>
      <c r="D20" s="23">
        <f t="shared" ref="D20:O27" si="4">$C20</f>
        <v>0</v>
      </c>
      <c r="E20" s="23">
        <f t="shared" si="4"/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58">
        <f t="shared" si="4"/>
        <v>0</v>
      </c>
      <c r="M20" s="58">
        <f t="shared" si="4"/>
        <v>0</v>
      </c>
      <c r="N20" s="58">
        <f t="shared" si="4"/>
        <v>0</v>
      </c>
      <c r="O20" s="58">
        <f t="shared" si="4"/>
        <v>0</v>
      </c>
      <c r="P20" s="29">
        <f t="shared" si="2"/>
        <v>0</v>
      </c>
    </row>
    <row r="21" spans="1:16" x14ac:dyDescent="0.3">
      <c r="A21" s="51">
        <v>50</v>
      </c>
      <c r="B21" s="19" t="s">
        <v>24</v>
      </c>
      <c r="C21" s="51"/>
      <c r="D21" s="23">
        <f t="shared" si="4"/>
        <v>0</v>
      </c>
      <c r="E21" s="23">
        <f t="shared" si="4"/>
        <v>0</v>
      </c>
      <c r="F21" s="23">
        <f t="shared" si="4"/>
        <v>0</v>
      </c>
      <c r="G21" s="23">
        <f t="shared" si="4"/>
        <v>0</v>
      </c>
      <c r="H21" s="23">
        <f t="shared" si="4"/>
        <v>0</v>
      </c>
      <c r="I21" s="23">
        <f t="shared" si="4"/>
        <v>0</v>
      </c>
      <c r="J21" s="23">
        <f t="shared" si="4"/>
        <v>0</v>
      </c>
      <c r="K21" s="23">
        <f t="shared" si="4"/>
        <v>0</v>
      </c>
      <c r="L21" s="58">
        <f t="shared" si="4"/>
        <v>0</v>
      </c>
      <c r="M21" s="58">
        <f t="shared" si="4"/>
        <v>0</v>
      </c>
      <c r="N21" s="23">
        <f t="shared" si="4"/>
        <v>0</v>
      </c>
      <c r="O21" s="23">
        <f t="shared" si="4"/>
        <v>0</v>
      </c>
      <c r="P21" s="29">
        <f t="shared" si="2"/>
        <v>0</v>
      </c>
    </row>
    <row r="22" spans="1:16" x14ac:dyDescent="0.3">
      <c r="A22" s="55">
        <v>250</v>
      </c>
      <c r="B22" s="20" t="s">
        <v>25</v>
      </c>
      <c r="C22" s="55"/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58">
        <f t="shared" si="4"/>
        <v>0</v>
      </c>
      <c r="M22" s="58">
        <f t="shared" si="4"/>
        <v>0</v>
      </c>
      <c r="N22" s="23">
        <f t="shared" si="4"/>
        <v>0</v>
      </c>
      <c r="O22" s="23">
        <f t="shared" si="4"/>
        <v>0</v>
      </c>
      <c r="P22" s="29">
        <f t="shared" si="2"/>
        <v>0</v>
      </c>
    </row>
    <row r="23" spans="1:16" x14ac:dyDescent="0.3">
      <c r="A23" s="55">
        <v>1000</v>
      </c>
      <c r="B23" s="20" t="s">
        <v>49</v>
      </c>
      <c r="C23" s="55"/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58">
        <f t="shared" si="4"/>
        <v>0</v>
      </c>
      <c r="M23" s="58">
        <f t="shared" si="4"/>
        <v>0</v>
      </c>
      <c r="N23" s="23">
        <f t="shared" si="4"/>
        <v>0</v>
      </c>
      <c r="O23" s="23">
        <f t="shared" si="4"/>
        <v>0</v>
      </c>
      <c r="P23" s="29">
        <f t="shared" si="2"/>
        <v>0</v>
      </c>
    </row>
    <row r="24" spans="1:16" x14ac:dyDescent="0.3">
      <c r="A24" s="55">
        <v>0</v>
      </c>
      <c r="B24" s="20" t="s">
        <v>51</v>
      </c>
      <c r="C24" s="55"/>
      <c r="D24" s="23">
        <v>0</v>
      </c>
      <c r="E24" s="23">
        <v>0</v>
      </c>
      <c r="F24" s="23">
        <v>0</v>
      </c>
      <c r="G24" s="23"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58">
        <f t="shared" si="4"/>
        <v>0</v>
      </c>
      <c r="M24" s="58">
        <f t="shared" si="4"/>
        <v>0</v>
      </c>
      <c r="N24" s="23">
        <f t="shared" si="4"/>
        <v>0</v>
      </c>
      <c r="O24" s="23">
        <f t="shared" si="4"/>
        <v>0</v>
      </c>
      <c r="P24" s="29">
        <f t="shared" si="2"/>
        <v>0</v>
      </c>
    </row>
    <row r="25" spans="1:16" x14ac:dyDescent="0.3">
      <c r="A25" s="51">
        <v>500</v>
      </c>
      <c r="B25" s="19" t="s">
        <v>38</v>
      </c>
      <c r="C25" s="51"/>
      <c r="D25" s="23">
        <f t="shared" si="4"/>
        <v>0</v>
      </c>
      <c r="E25" s="23">
        <f t="shared" si="4"/>
        <v>0</v>
      </c>
      <c r="F25" s="23">
        <f t="shared" si="4"/>
        <v>0</v>
      </c>
      <c r="G25" s="23">
        <f t="shared" si="4"/>
        <v>0</v>
      </c>
      <c r="H25" s="23">
        <f t="shared" si="4"/>
        <v>0</v>
      </c>
      <c r="I25" s="23">
        <f t="shared" si="4"/>
        <v>0</v>
      </c>
      <c r="J25" s="23">
        <f t="shared" si="4"/>
        <v>0</v>
      </c>
      <c r="K25" s="23">
        <f t="shared" si="4"/>
        <v>0</v>
      </c>
      <c r="L25" s="58">
        <f t="shared" si="4"/>
        <v>0</v>
      </c>
      <c r="M25" s="58">
        <f t="shared" si="4"/>
        <v>0</v>
      </c>
      <c r="N25" s="23">
        <f t="shared" si="4"/>
        <v>0</v>
      </c>
      <c r="O25" s="23">
        <f t="shared" si="4"/>
        <v>0</v>
      </c>
      <c r="P25" s="29">
        <f t="shared" si="2"/>
        <v>0</v>
      </c>
    </row>
    <row r="26" spans="1:16" x14ac:dyDescent="0.3">
      <c r="A26" s="51">
        <v>250</v>
      </c>
      <c r="B26" s="19" t="s">
        <v>39</v>
      </c>
      <c r="C26" s="51"/>
      <c r="D26" s="23">
        <f t="shared" si="4"/>
        <v>0</v>
      </c>
      <c r="E26" s="23">
        <f t="shared" si="4"/>
        <v>0</v>
      </c>
      <c r="F26" s="23">
        <f t="shared" si="4"/>
        <v>0</v>
      </c>
      <c r="G26" s="23">
        <f t="shared" si="4"/>
        <v>0</v>
      </c>
      <c r="H26" s="23">
        <f t="shared" si="4"/>
        <v>0</v>
      </c>
      <c r="I26" s="23">
        <f t="shared" si="4"/>
        <v>0</v>
      </c>
      <c r="J26" s="23">
        <f t="shared" si="4"/>
        <v>0</v>
      </c>
      <c r="K26" s="23">
        <f t="shared" si="4"/>
        <v>0</v>
      </c>
      <c r="L26" s="58">
        <f t="shared" si="4"/>
        <v>0</v>
      </c>
      <c r="M26" s="58">
        <f t="shared" si="4"/>
        <v>0</v>
      </c>
      <c r="N26" s="23">
        <f t="shared" si="4"/>
        <v>0</v>
      </c>
      <c r="O26" s="23">
        <f t="shared" si="4"/>
        <v>0</v>
      </c>
      <c r="P26" s="29">
        <f t="shared" si="2"/>
        <v>0</v>
      </c>
    </row>
    <row r="27" spans="1:16" x14ac:dyDescent="0.3">
      <c r="A27" s="31">
        <v>50000</v>
      </c>
      <c r="B27" s="19" t="s">
        <v>40</v>
      </c>
      <c r="C27" s="51"/>
      <c r="D27" s="23">
        <f t="shared" si="4"/>
        <v>0</v>
      </c>
      <c r="E27" s="23">
        <f t="shared" si="4"/>
        <v>0</v>
      </c>
      <c r="F27" s="23">
        <f t="shared" si="4"/>
        <v>0</v>
      </c>
      <c r="G27" s="23">
        <f t="shared" si="4"/>
        <v>0</v>
      </c>
      <c r="H27" s="23">
        <f t="shared" si="4"/>
        <v>0</v>
      </c>
      <c r="I27" s="23">
        <f t="shared" si="4"/>
        <v>0</v>
      </c>
      <c r="J27" s="23">
        <f t="shared" si="4"/>
        <v>0</v>
      </c>
      <c r="K27" s="23">
        <f t="shared" si="4"/>
        <v>0</v>
      </c>
      <c r="L27" s="58">
        <f t="shared" si="4"/>
        <v>0</v>
      </c>
      <c r="M27" s="58">
        <f t="shared" si="4"/>
        <v>0</v>
      </c>
      <c r="N27" s="23">
        <f t="shared" si="4"/>
        <v>0</v>
      </c>
      <c r="O27" s="23">
        <f t="shared" si="4"/>
        <v>0</v>
      </c>
      <c r="P27" s="29">
        <f t="shared" si="2"/>
        <v>0</v>
      </c>
    </row>
    <row r="28" spans="1:16" x14ac:dyDescent="0.3">
      <c r="B28" s="19" t="s">
        <v>48</v>
      </c>
      <c r="C28" s="51" t="s">
        <v>57</v>
      </c>
      <c r="D28" s="23"/>
      <c r="E28" s="23"/>
      <c r="F28" s="23"/>
      <c r="G28" s="23"/>
      <c r="H28" s="23"/>
      <c r="I28" s="23"/>
      <c r="J28" s="23"/>
      <c r="K28" s="23"/>
      <c r="L28" s="58"/>
      <c r="M28" s="58"/>
      <c r="N28" s="23"/>
      <c r="O28" s="23"/>
      <c r="P28" s="29">
        <f t="shared" si="2"/>
        <v>0</v>
      </c>
    </row>
    <row r="29" spans="1:16" x14ac:dyDescent="0.3">
      <c r="B29" s="19" t="s">
        <v>52</v>
      </c>
      <c r="C29" s="51"/>
      <c r="D29" s="23"/>
      <c r="E29" s="23"/>
      <c r="F29" s="23"/>
      <c r="G29" s="23"/>
      <c r="H29" s="23"/>
      <c r="I29" s="23"/>
      <c r="J29" s="23"/>
      <c r="K29" s="23"/>
      <c r="L29" s="58"/>
      <c r="M29" s="58"/>
      <c r="N29" s="23"/>
      <c r="O29" s="23"/>
      <c r="P29" s="29">
        <f t="shared" si="2"/>
        <v>0</v>
      </c>
    </row>
    <row r="30" spans="1:16" x14ac:dyDescent="0.3">
      <c r="B30" s="19" t="s">
        <v>54</v>
      </c>
      <c r="C30" s="51"/>
      <c r="D30" s="23"/>
      <c r="E30" s="23"/>
      <c r="F30" s="23"/>
      <c r="G30" s="23"/>
      <c r="H30" s="23"/>
      <c r="I30" s="23"/>
      <c r="J30" s="23"/>
      <c r="K30" s="23"/>
      <c r="L30" s="58"/>
      <c r="M30" s="58"/>
      <c r="N30" s="23"/>
      <c r="O30" s="23"/>
      <c r="P30" s="29">
        <f t="shared" si="2"/>
        <v>0</v>
      </c>
    </row>
    <row r="31" spans="1:16" x14ac:dyDescent="0.3">
      <c r="B31" s="19" t="s">
        <v>53</v>
      </c>
      <c r="C31" s="51"/>
      <c r="D31" s="23"/>
      <c r="E31" s="23"/>
      <c r="F31" s="23"/>
      <c r="G31" s="23"/>
      <c r="H31" s="23"/>
      <c r="I31" s="23"/>
      <c r="J31" s="23"/>
      <c r="K31" s="23"/>
      <c r="L31" s="58"/>
      <c r="M31" s="58"/>
      <c r="N31" s="23"/>
      <c r="O31" s="23"/>
      <c r="P31" s="29">
        <f t="shared" si="2"/>
        <v>0</v>
      </c>
    </row>
    <row r="32" spans="1:16" s="22" customFormat="1" ht="15" thickBot="1" x14ac:dyDescent="0.35">
      <c r="A32" s="33"/>
      <c r="B32" s="17" t="s">
        <v>26</v>
      </c>
      <c r="C32" s="52"/>
      <c r="D32" s="24">
        <f>SUM(D17:D31)</f>
        <v>0</v>
      </c>
      <c r="E32" s="24">
        <f t="shared" ref="E32:O32" si="5">SUM(E17:E31)</f>
        <v>0</v>
      </c>
      <c r="F32" s="24">
        <f t="shared" si="5"/>
        <v>0</v>
      </c>
      <c r="G32" s="24">
        <f t="shared" si="5"/>
        <v>0</v>
      </c>
      <c r="H32" s="24">
        <f t="shared" si="5"/>
        <v>0</v>
      </c>
      <c r="I32" s="24">
        <f t="shared" si="5"/>
        <v>0</v>
      </c>
      <c r="J32" s="24">
        <f t="shared" si="5"/>
        <v>0</v>
      </c>
      <c r="K32" s="24">
        <f t="shared" si="5"/>
        <v>0</v>
      </c>
      <c r="L32" s="24">
        <f t="shared" si="5"/>
        <v>0</v>
      </c>
      <c r="M32" s="24">
        <f t="shared" si="5"/>
        <v>0</v>
      </c>
      <c r="N32" s="24">
        <f t="shared" si="5"/>
        <v>0</v>
      </c>
      <c r="O32" s="24">
        <f t="shared" si="5"/>
        <v>0</v>
      </c>
      <c r="P32" s="30">
        <f>SUM(D32:O32)</f>
        <v>0</v>
      </c>
    </row>
    <row r="33" spans="1:16" x14ac:dyDescent="0.3">
      <c r="B33" s="4"/>
      <c r="C33" s="54"/>
      <c r="O33" s="10" t="s">
        <v>37</v>
      </c>
      <c r="P33" s="29">
        <f>SUM(P17:P31)-P32</f>
        <v>0</v>
      </c>
    </row>
    <row r="34" spans="1:16" x14ac:dyDescent="0.3">
      <c r="B34" s="4" t="s">
        <v>27</v>
      </c>
      <c r="C34" s="54"/>
      <c r="D34" s="57">
        <f>D13-D32</f>
        <v>0</v>
      </c>
      <c r="E34" s="57">
        <f t="shared" ref="E34:O34" si="6">E13-E32</f>
        <v>0</v>
      </c>
      <c r="F34" s="57">
        <f t="shared" si="6"/>
        <v>0</v>
      </c>
      <c r="G34" s="57">
        <f t="shared" si="6"/>
        <v>0</v>
      </c>
      <c r="H34" s="57">
        <f t="shared" si="6"/>
        <v>0</v>
      </c>
      <c r="I34" s="57">
        <f t="shared" si="6"/>
        <v>0</v>
      </c>
      <c r="J34" s="57">
        <f t="shared" si="6"/>
        <v>0</v>
      </c>
      <c r="K34" s="57">
        <f t="shared" si="6"/>
        <v>0</v>
      </c>
      <c r="L34" s="59">
        <f t="shared" si="6"/>
        <v>0</v>
      </c>
      <c r="M34" s="59">
        <f t="shared" si="6"/>
        <v>0</v>
      </c>
      <c r="N34" s="57">
        <f t="shared" si="6"/>
        <v>0</v>
      </c>
      <c r="O34" s="57">
        <f t="shared" si="6"/>
        <v>0</v>
      </c>
      <c r="P34" s="28"/>
    </row>
    <row r="35" spans="1:16" x14ac:dyDescent="0.3">
      <c r="B35" s="4"/>
      <c r="C35" s="54"/>
      <c r="D35" s="57"/>
      <c r="E35" s="57"/>
      <c r="F35" s="57"/>
      <c r="G35" s="57"/>
      <c r="H35" s="57"/>
      <c r="I35" s="57"/>
      <c r="J35" s="57"/>
      <c r="K35" s="57"/>
      <c r="L35" s="59"/>
      <c r="M35" s="59"/>
      <c r="N35" s="57"/>
      <c r="O35" s="57"/>
      <c r="P35" s="28"/>
    </row>
    <row r="36" spans="1:16" x14ac:dyDescent="0.3">
      <c r="B36" s="21" t="s">
        <v>28</v>
      </c>
      <c r="C36" s="56"/>
      <c r="D36" s="57">
        <v>0</v>
      </c>
      <c r="E36" s="57">
        <f>D38</f>
        <v>0</v>
      </c>
      <c r="F36" s="57">
        <f t="shared" ref="F36:O36" si="7">E38</f>
        <v>0</v>
      </c>
      <c r="G36" s="57">
        <f t="shared" si="7"/>
        <v>0</v>
      </c>
      <c r="H36" s="57">
        <f t="shared" si="7"/>
        <v>0</v>
      </c>
      <c r="I36" s="57">
        <f t="shared" si="7"/>
        <v>0</v>
      </c>
      <c r="J36" s="57">
        <f t="shared" si="7"/>
        <v>0</v>
      </c>
      <c r="K36" s="57">
        <f t="shared" si="7"/>
        <v>0</v>
      </c>
      <c r="L36" s="59">
        <f t="shared" si="7"/>
        <v>0</v>
      </c>
      <c r="M36" s="59">
        <f t="shared" si="7"/>
        <v>0</v>
      </c>
      <c r="N36" s="57">
        <f t="shared" si="7"/>
        <v>0</v>
      </c>
      <c r="O36" s="57">
        <f t="shared" si="7"/>
        <v>0</v>
      </c>
      <c r="P36" s="28"/>
    </row>
    <row r="37" spans="1:16" x14ac:dyDescent="0.3">
      <c r="B37" s="21"/>
      <c r="C37" s="56"/>
      <c r="D37" s="11"/>
      <c r="E37" s="23"/>
      <c r="F37" s="23"/>
      <c r="G37" s="23"/>
      <c r="H37" s="23"/>
      <c r="I37" s="23"/>
      <c r="J37" s="23"/>
      <c r="K37" s="23"/>
      <c r="L37" s="58"/>
      <c r="M37" s="58"/>
      <c r="N37" s="23"/>
      <c r="O37" s="23"/>
      <c r="P37" s="28"/>
    </row>
    <row r="38" spans="1:16" s="65" customFormat="1" ht="15.6" x14ac:dyDescent="0.3">
      <c r="A38" s="62"/>
      <c r="B38" s="60" t="s">
        <v>29</v>
      </c>
      <c r="C38" s="61"/>
      <c r="D38" s="63">
        <f>D36+D34</f>
        <v>0</v>
      </c>
      <c r="E38" s="63">
        <f>E36+E34</f>
        <v>0</v>
      </c>
      <c r="F38" s="63">
        <f t="shared" ref="F38:O38" si="8">F36+F34</f>
        <v>0</v>
      </c>
      <c r="G38" s="63">
        <f t="shared" si="8"/>
        <v>0</v>
      </c>
      <c r="H38" s="63">
        <f t="shared" si="8"/>
        <v>0</v>
      </c>
      <c r="I38" s="63">
        <f t="shared" si="8"/>
        <v>0</v>
      </c>
      <c r="J38" s="63">
        <f t="shared" si="8"/>
        <v>0</v>
      </c>
      <c r="K38" s="63">
        <f t="shared" si="8"/>
        <v>0</v>
      </c>
      <c r="L38" s="63">
        <f t="shared" si="8"/>
        <v>0</v>
      </c>
      <c r="M38" s="63">
        <f t="shared" si="8"/>
        <v>0</v>
      </c>
      <c r="N38" s="63">
        <f t="shared" si="8"/>
        <v>0</v>
      </c>
      <c r="O38" s="63">
        <f t="shared" si="8"/>
        <v>0</v>
      </c>
      <c r="P38" s="64"/>
    </row>
    <row r="39" spans="1:16" x14ac:dyDescent="0.3">
      <c r="B39" s="4"/>
      <c r="C39" s="5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85" zoomScaleNormal="85" workbookViewId="0">
      <selection activeCell="G30" sqref="G30"/>
    </sheetView>
  </sheetViews>
  <sheetFormatPr defaultRowHeight="14.4" x14ac:dyDescent="0.3"/>
  <cols>
    <col min="1" max="1" width="27.88671875" style="37" customWidth="1"/>
    <col min="2" max="2" width="18" style="37" customWidth="1"/>
    <col min="3" max="14" width="13" style="37" customWidth="1"/>
    <col min="15" max="15" width="17.6640625" style="35" customWidth="1"/>
    <col min="16" max="16384" width="8.88671875" style="37"/>
  </cols>
  <sheetData>
    <row r="1" spans="1:15" ht="21" x14ac:dyDescent="0.3">
      <c r="C1" s="15"/>
      <c r="D1" s="15"/>
      <c r="E1" s="15"/>
      <c r="F1" s="15"/>
      <c r="G1" s="15"/>
      <c r="H1" s="15"/>
      <c r="I1" s="15"/>
      <c r="J1" s="15"/>
      <c r="K1" s="15"/>
      <c r="L1" s="16">
        <v>2020</v>
      </c>
      <c r="M1" s="16"/>
      <c r="N1" s="15"/>
    </row>
    <row r="2" spans="1:15" ht="18" x14ac:dyDescent="0.3">
      <c r="A2" s="1" t="s">
        <v>0</v>
      </c>
      <c r="B2" s="2" t="s">
        <v>1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8" t="s">
        <v>46</v>
      </c>
    </row>
    <row r="3" spans="1:15" x14ac:dyDescent="0.3">
      <c r="A3" s="4" t="s">
        <v>3</v>
      </c>
      <c r="B3" s="5">
        <v>50000</v>
      </c>
      <c r="C3" s="6">
        <f>$B3/12</f>
        <v>4166.666666666667</v>
      </c>
      <c r="D3" s="6">
        <f t="shared" ref="D3:N4" si="0">$B3/12</f>
        <v>4166.666666666667</v>
      </c>
      <c r="E3" s="6">
        <f t="shared" si="0"/>
        <v>4166.666666666667</v>
      </c>
      <c r="F3" s="6">
        <f t="shared" si="0"/>
        <v>4166.666666666667</v>
      </c>
      <c r="G3" s="6">
        <f t="shared" si="0"/>
        <v>4166.666666666667</v>
      </c>
      <c r="H3" s="6">
        <f t="shared" si="0"/>
        <v>4166.666666666667</v>
      </c>
      <c r="I3" s="6">
        <f t="shared" si="0"/>
        <v>4166.666666666667</v>
      </c>
      <c r="J3" s="6">
        <f t="shared" si="0"/>
        <v>4166.666666666667</v>
      </c>
      <c r="K3" s="6">
        <f t="shared" si="0"/>
        <v>4166.666666666667</v>
      </c>
      <c r="L3" s="6">
        <f t="shared" si="0"/>
        <v>4166.666666666667</v>
      </c>
      <c r="M3" s="6">
        <f t="shared" si="0"/>
        <v>4166.666666666667</v>
      </c>
      <c r="N3" s="6">
        <f t="shared" si="0"/>
        <v>4166.666666666667</v>
      </c>
      <c r="O3" s="39">
        <f>SUM(C3:N3)</f>
        <v>49999.999999999993</v>
      </c>
    </row>
    <row r="4" spans="1:15" x14ac:dyDescent="0.3">
      <c r="A4" s="4" t="s">
        <v>4</v>
      </c>
      <c r="B4" s="5">
        <v>25000</v>
      </c>
      <c r="C4" s="6">
        <f>$B4/12</f>
        <v>2083.3333333333335</v>
      </c>
      <c r="D4" s="6">
        <f t="shared" si="0"/>
        <v>2083.3333333333335</v>
      </c>
      <c r="E4" s="6">
        <f t="shared" si="0"/>
        <v>2083.3333333333335</v>
      </c>
      <c r="F4" s="6">
        <f t="shared" si="0"/>
        <v>2083.3333333333335</v>
      </c>
      <c r="G4" s="6">
        <f t="shared" si="0"/>
        <v>2083.3333333333335</v>
      </c>
      <c r="H4" s="6">
        <f t="shared" si="0"/>
        <v>2083.3333333333335</v>
      </c>
      <c r="I4" s="6">
        <f t="shared" si="0"/>
        <v>2083.3333333333335</v>
      </c>
      <c r="J4" s="6">
        <f t="shared" si="0"/>
        <v>2083.3333333333335</v>
      </c>
      <c r="K4" s="6">
        <f t="shared" si="0"/>
        <v>2083.3333333333335</v>
      </c>
      <c r="L4" s="6">
        <f t="shared" si="0"/>
        <v>2083.3333333333335</v>
      </c>
      <c r="M4" s="6">
        <f t="shared" si="0"/>
        <v>2083.3333333333335</v>
      </c>
      <c r="N4" s="6">
        <f t="shared" si="0"/>
        <v>2083.3333333333335</v>
      </c>
      <c r="O4" s="39">
        <f>SUM(C4:N4)</f>
        <v>24999.999999999996</v>
      </c>
    </row>
    <row r="5" spans="1:15" s="43" customFormat="1" ht="15" thickBot="1" x14ac:dyDescent="0.35">
      <c r="A5" s="7" t="s">
        <v>41</v>
      </c>
      <c r="B5" s="8"/>
      <c r="C5" s="9">
        <f>SUM(C3:C4)</f>
        <v>6250</v>
      </c>
      <c r="D5" s="9">
        <f t="shared" ref="D5:N5" si="1">SUM(D3:D4)</f>
        <v>6250</v>
      </c>
      <c r="E5" s="9">
        <f t="shared" si="1"/>
        <v>6250</v>
      </c>
      <c r="F5" s="9">
        <f t="shared" si="1"/>
        <v>6250</v>
      </c>
      <c r="G5" s="9">
        <f t="shared" si="1"/>
        <v>6250</v>
      </c>
      <c r="H5" s="9">
        <f t="shared" si="1"/>
        <v>6250</v>
      </c>
      <c r="I5" s="9">
        <f t="shared" si="1"/>
        <v>6250</v>
      </c>
      <c r="J5" s="9">
        <f t="shared" si="1"/>
        <v>6250</v>
      </c>
      <c r="K5" s="9">
        <f t="shared" si="1"/>
        <v>6250</v>
      </c>
      <c r="L5" s="9">
        <f t="shared" si="1"/>
        <v>6250</v>
      </c>
      <c r="M5" s="9">
        <f t="shared" si="1"/>
        <v>6250</v>
      </c>
      <c r="N5" s="9">
        <f t="shared" si="1"/>
        <v>6250</v>
      </c>
      <c r="O5" s="30">
        <f>SUM(C5:N5)</f>
        <v>75000</v>
      </c>
    </row>
    <row r="6" spans="1:15" x14ac:dyDescent="0.3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36"/>
    </row>
    <row r="7" spans="1:15" x14ac:dyDescent="0.3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36"/>
    </row>
    <row r="8" spans="1:15" ht="18" x14ac:dyDescent="0.3">
      <c r="A8" s="1" t="s">
        <v>2</v>
      </c>
      <c r="B8" s="2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36"/>
    </row>
    <row r="9" spans="1:15" x14ac:dyDescent="0.3">
      <c r="A9" s="4" t="s">
        <v>3</v>
      </c>
      <c r="B9" s="48">
        <v>478.12</v>
      </c>
      <c r="C9" s="6">
        <f>$B9</f>
        <v>478.12</v>
      </c>
      <c r="D9" s="6">
        <f t="shared" ref="D9:N10" si="2">$B9</f>
        <v>478.12</v>
      </c>
      <c r="E9" s="6">
        <f t="shared" si="2"/>
        <v>478.12</v>
      </c>
      <c r="F9" s="6">
        <f t="shared" si="2"/>
        <v>478.12</v>
      </c>
      <c r="G9" s="6">
        <f t="shared" si="2"/>
        <v>478.12</v>
      </c>
      <c r="H9" s="6">
        <f t="shared" si="2"/>
        <v>478.12</v>
      </c>
      <c r="I9" s="6">
        <f t="shared" si="2"/>
        <v>478.12</v>
      </c>
      <c r="J9" s="6">
        <f t="shared" si="2"/>
        <v>478.12</v>
      </c>
      <c r="K9" s="6">
        <f t="shared" si="2"/>
        <v>478.12</v>
      </c>
      <c r="L9" s="6">
        <f t="shared" si="2"/>
        <v>478.12</v>
      </c>
      <c r="M9" s="6">
        <f t="shared" si="2"/>
        <v>478.12</v>
      </c>
      <c r="N9" s="6">
        <f t="shared" si="2"/>
        <v>478.12</v>
      </c>
      <c r="O9" s="39">
        <f>SUM(C9:N9)</f>
        <v>5737.44</v>
      </c>
    </row>
    <row r="10" spans="1:15" x14ac:dyDescent="0.3">
      <c r="A10" s="4" t="s">
        <v>4</v>
      </c>
      <c r="B10" s="48">
        <v>190.62</v>
      </c>
      <c r="C10" s="6">
        <f>$B10</f>
        <v>190.62</v>
      </c>
      <c r="D10" s="6">
        <f t="shared" si="2"/>
        <v>190.62</v>
      </c>
      <c r="E10" s="6">
        <f t="shared" si="2"/>
        <v>190.62</v>
      </c>
      <c r="F10" s="6">
        <f t="shared" si="2"/>
        <v>190.62</v>
      </c>
      <c r="G10" s="6">
        <f t="shared" si="2"/>
        <v>190.62</v>
      </c>
      <c r="H10" s="6">
        <f t="shared" si="2"/>
        <v>190.62</v>
      </c>
      <c r="I10" s="6">
        <f t="shared" si="2"/>
        <v>190.62</v>
      </c>
      <c r="J10" s="6">
        <f t="shared" si="2"/>
        <v>190.62</v>
      </c>
      <c r="K10" s="6">
        <f t="shared" si="2"/>
        <v>190.62</v>
      </c>
      <c r="L10" s="6">
        <f t="shared" si="2"/>
        <v>190.62</v>
      </c>
      <c r="M10" s="6">
        <f t="shared" si="2"/>
        <v>190.62</v>
      </c>
      <c r="N10" s="6">
        <f t="shared" si="2"/>
        <v>190.62</v>
      </c>
      <c r="O10" s="39">
        <f>SUM(C10:N10)</f>
        <v>2287.4399999999996</v>
      </c>
    </row>
    <row r="11" spans="1:15" s="43" customFormat="1" ht="15" thickBot="1" x14ac:dyDescent="0.35">
      <c r="A11" s="7" t="s">
        <v>42</v>
      </c>
      <c r="B11" s="8"/>
      <c r="C11" s="9">
        <f>SUM(C9:C10)</f>
        <v>668.74</v>
      </c>
      <c r="D11" s="9">
        <f t="shared" ref="D11:N11" si="3">SUM(D9:D10)</f>
        <v>668.74</v>
      </c>
      <c r="E11" s="9">
        <f t="shared" si="3"/>
        <v>668.74</v>
      </c>
      <c r="F11" s="9">
        <f t="shared" si="3"/>
        <v>668.74</v>
      </c>
      <c r="G11" s="9">
        <f t="shared" si="3"/>
        <v>668.74</v>
      </c>
      <c r="H11" s="9">
        <f t="shared" si="3"/>
        <v>668.74</v>
      </c>
      <c r="I11" s="9">
        <f t="shared" si="3"/>
        <v>668.74</v>
      </c>
      <c r="J11" s="9">
        <f t="shared" si="3"/>
        <v>668.74</v>
      </c>
      <c r="K11" s="9">
        <f t="shared" si="3"/>
        <v>668.74</v>
      </c>
      <c r="L11" s="9">
        <f t="shared" si="3"/>
        <v>668.74</v>
      </c>
      <c r="M11" s="9">
        <f t="shared" si="3"/>
        <v>668.74</v>
      </c>
      <c r="N11" s="9">
        <f t="shared" si="3"/>
        <v>668.74</v>
      </c>
      <c r="O11" s="30">
        <f>SUM(O9:O10)</f>
        <v>8024.8799999999992</v>
      </c>
    </row>
    <row r="12" spans="1:15" x14ac:dyDescent="0.3">
      <c r="A12" s="13"/>
      <c r="B12" s="12"/>
      <c r="C12" s="26"/>
      <c r="D12" s="26"/>
      <c r="E12" s="26"/>
      <c r="F12" s="26"/>
      <c r="G12" s="26"/>
      <c r="H12" s="26"/>
      <c r="I12" s="41"/>
      <c r="J12" s="41"/>
      <c r="K12" s="41"/>
      <c r="L12" s="41"/>
      <c r="M12" s="41"/>
      <c r="N12" s="41"/>
      <c r="O12" s="36"/>
    </row>
    <row r="13" spans="1:15" x14ac:dyDescent="0.3">
      <c r="A13" s="13"/>
      <c r="B13" s="12"/>
      <c r="C13" s="26"/>
      <c r="D13" s="26"/>
      <c r="E13" s="26"/>
      <c r="F13" s="26"/>
      <c r="G13" s="26"/>
      <c r="H13" s="26"/>
      <c r="I13" s="41"/>
      <c r="J13" s="41"/>
      <c r="K13" s="41"/>
      <c r="L13" s="41"/>
      <c r="M13" s="41"/>
      <c r="N13" s="41"/>
      <c r="O13" s="38"/>
    </row>
    <row r="14" spans="1:15" x14ac:dyDescent="0.3">
      <c r="A14" s="13"/>
      <c r="B14" s="12"/>
      <c r="C14" s="26"/>
      <c r="D14" s="26"/>
      <c r="E14" s="26"/>
      <c r="F14" s="26"/>
      <c r="G14" s="26"/>
      <c r="H14" s="26"/>
      <c r="I14" s="41"/>
      <c r="J14" s="41"/>
      <c r="K14" s="41"/>
      <c r="L14" s="41"/>
      <c r="M14" s="41"/>
      <c r="N14" s="41"/>
      <c r="O14" s="38"/>
    </row>
    <row r="15" spans="1:15" ht="54" x14ac:dyDescent="0.3">
      <c r="A15" s="1" t="s">
        <v>59</v>
      </c>
      <c r="B15" s="2" t="s">
        <v>60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36"/>
    </row>
    <row r="16" spans="1:15" x14ac:dyDescent="0.3">
      <c r="A16" s="4" t="s">
        <v>3</v>
      </c>
      <c r="B16" s="14">
        <v>0.1</v>
      </c>
      <c r="C16" s="6">
        <f t="shared" ref="C16:H17" si="4">$B16*C3</f>
        <v>416.66666666666674</v>
      </c>
      <c r="D16" s="6">
        <f t="shared" si="4"/>
        <v>416.66666666666674</v>
      </c>
      <c r="E16" s="6">
        <f t="shared" si="4"/>
        <v>416.66666666666674</v>
      </c>
      <c r="F16" s="6">
        <f t="shared" si="4"/>
        <v>416.66666666666674</v>
      </c>
      <c r="G16" s="6">
        <f t="shared" si="4"/>
        <v>416.66666666666674</v>
      </c>
      <c r="H16" s="6">
        <f t="shared" si="4"/>
        <v>416.66666666666674</v>
      </c>
      <c r="I16" s="6">
        <f t="shared" ref="I16:N16" si="5">$B16*I3</f>
        <v>416.66666666666674</v>
      </c>
      <c r="J16" s="6">
        <f t="shared" si="5"/>
        <v>416.66666666666674</v>
      </c>
      <c r="K16" s="6">
        <f t="shared" si="5"/>
        <v>416.66666666666674</v>
      </c>
      <c r="L16" s="6">
        <f t="shared" si="5"/>
        <v>416.66666666666674</v>
      </c>
      <c r="M16" s="6">
        <f t="shared" si="5"/>
        <v>416.66666666666674</v>
      </c>
      <c r="N16" s="6">
        <f t="shared" si="5"/>
        <v>416.66666666666674</v>
      </c>
      <c r="O16" s="39">
        <f>SUM(C16:N16)</f>
        <v>5000.0000000000027</v>
      </c>
    </row>
    <row r="17" spans="1:15" x14ac:dyDescent="0.3">
      <c r="A17" s="4" t="s">
        <v>4</v>
      </c>
      <c r="B17" s="14">
        <v>0.05</v>
      </c>
      <c r="C17" s="6">
        <f t="shared" si="4"/>
        <v>104.16666666666669</v>
      </c>
      <c r="D17" s="6">
        <f t="shared" si="4"/>
        <v>104.16666666666669</v>
      </c>
      <c r="E17" s="6">
        <f t="shared" si="4"/>
        <v>104.16666666666669</v>
      </c>
      <c r="F17" s="6">
        <f t="shared" si="4"/>
        <v>104.16666666666669</v>
      </c>
      <c r="G17" s="6">
        <f t="shared" si="4"/>
        <v>104.16666666666669</v>
      </c>
      <c r="H17" s="6">
        <f t="shared" si="4"/>
        <v>104.16666666666669</v>
      </c>
      <c r="I17" s="6">
        <f t="shared" ref="I17:N17" si="6">$B17*I4</f>
        <v>104.16666666666669</v>
      </c>
      <c r="J17" s="6">
        <f t="shared" si="6"/>
        <v>104.16666666666669</v>
      </c>
      <c r="K17" s="6">
        <f t="shared" si="6"/>
        <v>104.16666666666669</v>
      </c>
      <c r="L17" s="6">
        <f t="shared" si="6"/>
        <v>104.16666666666669</v>
      </c>
      <c r="M17" s="6">
        <f t="shared" si="6"/>
        <v>104.16666666666669</v>
      </c>
      <c r="N17" s="6">
        <f t="shared" si="6"/>
        <v>104.16666666666669</v>
      </c>
      <c r="O17" s="39">
        <f>SUM(C17:N17)</f>
        <v>1250.0000000000007</v>
      </c>
    </row>
    <row r="18" spans="1:15" s="43" customFormat="1" ht="15" thickBot="1" x14ac:dyDescent="0.35">
      <c r="A18" s="7" t="s">
        <v>43</v>
      </c>
      <c r="B18" s="8"/>
      <c r="C18" s="9">
        <f>SUM(C16:C17)</f>
        <v>520.83333333333348</v>
      </c>
      <c r="D18" s="9">
        <f t="shared" ref="D18:H18" si="7">SUM(D16:D17)</f>
        <v>520.83333333333348</v>
      </c>
      <c r="E18" s="9">
        <f t="shared" si="7"/>
        <v>520.83333333333348</v>
      </c>
      <c r="F18" s="9">
        <f t="shared" si="7"/>
        <v>520.83333333333348</v>
      </c>
      <c r="G18" s="9">
        <f t="shared" si="7"/>
        <v>520.83333333333348</v>
      </c>
      <c r="H18" s="9">
        <f t="shared" si="7"/>
        <v>520.83333333333348</v>
      </c>
      <c r="I18" s="9">
        <f t="shared" ref="I18:N18" si="8">SUM(I16:I17)</f>
        <v>520.83333333333348</v>
      </c>
      <c r="J18" s="9">
        <f t="shared" si="8"/>
        <v>520.83333333333348</v>
      </c>
      <c r="K18" s="9">
        <f t="shared" si="8"/>
        <v>520.83333333333348</v>
      </c>
      <c r="L18" s="9">
        <f t="shared" si="8"/>
        <v>520.83333333333348</v>
      </c>
      <c r="M18" s="9">
        <f t="shared" si="8"/>
        <v>520.83333333333348</v>
      </c>
      <c r="N18" s="9">
        <f t="shared" si="8"/>
        <v>520.83333333333348</v>
      </c>
      <c r="O18" s="30">
        <f>SUM(O16:O17)</f>
        <v>6250.0000000000036</v>
      </c>
    </row>
    <row r="19" spans="1:15" x14ac:dyDescent="0.3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6"/>
    </row>
    <row r="20" spans="1:15" x14ac:dyDescent="0.3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6"/>
    </row>
    <row r="21" spans="1:15" s="47" customFormat="1" ht="15.6" x14ac:dyDescent="0.3">
      <c r="A21" s="44" t="s">
        <v>5</v>
      </c>
      <c r="B21" s="44"/>
      <c r="C21" s="45">
        <f>C5+C11+C18</f>
        <v>7439.5733333333337</v>
      </c>
      <c r="D21" s="45">
        <f t="shared" ref="D21:N21" si="9">D5+D11+D18</f>
        <v>7439.5733333333337</v>
      </c>
      <c r="E21" s="45">
        <f t="shared" si="9"/>
        <v>7439.5733333333337</v>
      </c>
      <c r="F21" s="45">
        <f t="shared" si="9"/>
        <v>7439.5733333333337</v>
      </c>
      <c r="G21" s="45">
        <f t="shared" si="9"/>
        <v>7439.5733333333337</v>
      </c>
      <c r="H21" s="45">
        <f t="shared" si="9"/>
        <v>7439.5733333333337</v>
      </c>
      <c r="I21" s="45">
        <f t="shared" si="9"/>
        <v>7439.5733333333337</v>
      </c>
      <c r="J21" s="45">
        <f t="shared" si="9"/>
        <v>7439.5733333333337</v>
      </c>
      <c r="K21" s="45">
        <f t="shared" si="9"/>
        <v>7439.5733333333337</v>
      </c>
      <c r="L21" s="45">
        <f t="shared" si="9"/>
        <v>7439.5733333333337</v>
      </c>
      <c r="M21" s="45">
        <f t="shared" si="9"/>
        <v>7439.5733333333337</v>
      </c>
      <c r="N21" s="45">
        <f t="shared" si="9"/>
        <v>7439.5733333333337</v>
      </c>
      <c r="O21" s="46">
        <f>SUM(C21:N21)</f>
        <v>89274.880000000005</v>
      </c>
    </row>
    <row r="22" spans="1:15" x14ac:dyDescent="0.3">
      <c r="N22" s="42" t="s">
        <v>37</v>
      </c>
      <c r="O22" s="36">
        <f>(O18+O11+O5)-O21</f>
        <v>0</v>
      </c>
    </row>
    <row r="23" spans="1:15" x14ac:dyDescent="0.3">
      <c r="O23" s="34"/>
    </row>
    <row r="24" spans="1:15" x14ac:dyDescent="0.3">
      <c r="O24" s="34"/>
    </row>
    <row r="25" spans="1:15" x14ac:dyDescent="0.3">
      <c r="A25" s="37" t="s">
        <v>55</v>
      </c>
      <c r="B25" s="37">
        <v>50000</v>
      </c>
      <c r="C25" s="37">
        <v>478.12</v>
      </c>
      <c r="O25" s="34"/>
    </row>
    <row r="26" spans="1:15" x14ac:dyDescent="0.3">
      <c r="B26" s="37">
        <v>25000</v>
      </c>
      <c r="C26" s="37">
        <v>190.62</v>
      </c>
      <c r="O26" s="34"/>
    </row>
    <row r="27" spans="1:15" x14ac:dyDescent="0.3">
      <c r="O27" s="34"/>
    </row>
    <row r="28" spans="1:15" x14ac:dyDescent="0.3">
      <c r="A28" s="37" t="s">
        <v>56</v>
      </c>
      <c r="B28" s="37">
        <v>30000</v>
      </c>
      <c r="C28" s="37">
        <v>248.12</v>
      </c>
      <c r="O28" s="34"/>
    </row>
    <row r="29" spans="1:15" x14ac:dyDescent="0.3">
      <c r="B29" s="37">
        <v>20000</v>
      </c>
      <c r="C29" s="37">
        <v>133.12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Salaries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 Family</dc:creator>
  <cp:lastModifiedBy>David Park</cp:lastModifiedBy>
  <dcterms:created xsi:type="dcterms:W3CDTF">2016-03-07T07:17:11Z</dcterms:created>
  <dcterms:modified xsi:type="dcterms:W3CDTF">2019-01-16T09:43:05Z</dcterms:modified>
</cp:coreProperties>
</file>