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rztr\Desktop\AAAA - New Web Changes (10-2023)\06-04-2024 Policy Changes\Web Policy Changes 06-04-2024\"/>
    </mc:Choice>
  </mc:AlternateContent>
  <bookViews>
    <workbookView xWindow="0" yWindow="0" windowWidth="20490" windowHeight="6705"/>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 l="1"/>
  <c r="A31" i="1" l="1"/>
  <c r="A28" i="1"/>
  <c r="A33" i="1" s="1"/>
  <c r="A20" i="1"/>
  <c r="A18" i="1"/>
  <c r="A17" i="1"/>
  <c r="A16" i="1"/>
  <c r="A15" i="1"/>
  <c r="A13" i="1"/>
  <c r="A29" i="1"/>
  <c r="A38" i="1" s="1"/>
</calcChain>
</file>

<file path=xl/comments1.xml><?xml version="1.0" encoding="utf-8"?>
<comments xmlns="http://schemas.openxmlformats.org/spreadsheetml/2006/main">
  <authors>
    <author>brztw</author>
  </authors>
  <commentList>
    <comment ref="B11" authorId="0" shapeId="0">
      <text>
        <r>
          <rPr>
            <sz val="8"/>
            <color indexed="81"/>
            <rFont val="Tahoma"/>
            <family val="2"/>
          </rPr>
          <t>baby's due date (EWC)</t>
        </r>
        <r>
          <rPr>
            <b/>
            <sz val="8"/>
            <color indexed="81"/>
            <rFont val="Tahoma"/>
            <family val="2"/>
          </rPr>
          <t xml:space="preserve">
</t>
        </r>
        <r>
          <rPr>
            <sz val="8"/>
            <color indexed="81"/>
            <rFont val="Tahoma"/>
            <family val="2"/>
          </rPr>
          <t xml:space="preserve">
</t>
        </r>
      </text>
    </comment>
    <comment ref="B12" authorId="0" shapeId="0">
      <text>
        <r>
          <rPr>
            <sz val="8"/>
            <color indexed="81"/>
            <rFont val="Tahoma"/>
            <family val="2"/>
          </rPr>
          <t xml:space="preserve">15 weeks before the due date (EWC) 
of the baby
</t>
        </r>
      </text>
    </comment>
    <comment ref="B14" authorId="0" shapeId="0">
      <text>
        <r>
          <rPr>
            <sz val="8"/>
            <color indexed="81"/>
            <rFont val="Tahoma"/>
            <family val="2"/>
          </rPr>
          <t xml:space="preserve">The date you would like to start maternity leave from which can be from 11 weeks before the due date (EWC) up to the due date
</t>
        </r>
      </text>
    </comment>
    <comment ref="B19" authorId="0" shapeId="0">
      <text>
        <r>
          <rPr>
            <sz val="8"/>
            <color indexed="81"/>
            <rFont val="Tahoma"/>
            <family val="2"/>
          </rPr>
          <t>The date you would like to return to work, which can be  anything from 2 weeks after childbirth to 52 weeks of maternity leave</t>
        </r>
        <r>
          <rPr>
            <sz val="8"/>
            <color indexed="81"/>
            <rFont val="Tahoma"/>
            <family val="2"/>
          </rPr>
          <t xml:space="preserve">
</t>
        </r>
      </text>
    </comment>
    <comment ref="B20" authorId="0" shapeId="0">
      <text>
        <r>
          <rPr>
            <sz val="8"/>
            <color indexed="81"/>
            <rFont val="Tahoma"/>
            <family val="2"/>
          </rPr>
          <t>The date by which you should write to the University to advise them of your return to work date. No notice is required if you are taking 52 weeks leave but it is helpful to contact your line manager in any event</t>
        </r>
      </text>
    </comment>
    <comment ref="B31" authorId="0" shapeId="0">
      <text>
        <r>
          <rPr>
            <sz val="8"/>
            <color indexed="81"/>
            <rFont val="Tahoma"/>
            <family val="2"/>
          </rPr>
          <t xml:space="preserve">This informs you on your current length of service with the University to give you a way of checking if this seems correct, however for maternity pay purposes see below.
</t>
        </r>
      </text>
    </comment>
    <comment ref="B33" authorId="0" shapeId="0">
      <text>
        <r>
          <rPr>
            <sz val="8"/>
            <color indexed="81"/>
            <rFont val="Tahoma"/>
            <family val="2"/>
          </rPr>
          <t xml:space="preserve">If you have greater than 1 years service at the baby's due date (EWC) you should qualify for enhanced University maternity pay detailed below.
</t>
        </r>
      </text>
    </comment>
    <comment ref="B38" authorId="0" shapeId="0">
      <text>
        <r>
          <rPr>
            <sz val="8"/>
            <color indexed="81"/>
            <rFont val="Tahoma"/>
            <family val="2"/>
          </rPr>
          <t xml:space="preserve">If you have less than 1 years service with the University but more than 26 weeks at the qualifying week (QW) i.e. 0.5 years you should qualify for Statutory Maternity Pay (SMP), subject to certain criteria, such as earning above the Lower Earnings Limit for National Insurance Contributions currently £87 per week at April 2007. For details of SMP see below.
</t>
        </r>
      </text>
    </comment>
  </commentList>
</comments>
</file>

<file path=xl/sharedStrings.xml><?xml version="1.0" encoding="utf-8"?>
<sst xmlns="http://schemas.openxmlformats.org/spreadsheetml/2006/main" count="35" uniqueCount="34">
  <si>
    <t>Key Maternity Dates Calculator</t>
  </si>
  <si>
    <t>To use this calculator all you need to do is complete the yellow manual entry cells, the pink cells are calculated based on the yellow cells. Click on the text line for further guidance.</t>
  </si>
  <si>
    <t xml:space="preserve">Calculated field (no entry required) based on manual entries of employee-Note until manual entries completed the calculations may not make sense </t>
  </si>
  <si>
    <t>Enter date in yellow fields only</t>
  </si>
  <si>
    <t>Maternity Key Dates</t>
  </si>
  <si>
    <t>Expected week of childbirth (EWC)</t>
  </si>
  <si>
    <t>Qualifying week (QW) (15 weeks before EWC)</t>
  </si>
  <si>
    <t>Earliest date to start maternity leave (11 weeks before EWC)</t>
  </si>
  <si>
    <t>End of higher rate SMP where applicable (1st 6 weeks)</t>
  </si>
  <si>
    <t>End of SMP</t>
  </si>
  <si>
    <t>Date by which 28 days notice should be given if change your mind on start date of maternity leave</t>
  </si>
  <si>
    <t>Latest possible return to work (52 weeks after start of maternity leave)</t>
  </si>
  <si>
    <t>Planned return to work date</t>
  </si>
  <si>
    <t>Date by which 8 weeks notice of returning to work should be given</t>
  </si>
  <si>
    <t>Statutory Maternity Pay (SMP) is subject to Tax and National Insurance deductions</t>
  </si>
  <si>
    <t>To qualify for SMP you need to earn above the Lower Earnings Limit for National Insurance Contributions</t>
  </si>
  <si>
    <t>Maternity Pay</t>
  </si>
  <si>
    <t>Qualifying week (15 weeks before EWC)</t>
  </si>
  <si>
    <t xml:space="preserve">Years of service to today's date </t>
  </si>
  <si>
    <t xml:space="preserve">39 weeks Statutory Maternity Pay </t>
  </si>
  <si>
    <t>of which 6 weeks at higher rate of 90% of average earnings or SMP</t>
  </si>
  <si>
    <t>followed by 33 weeks at lesser of flat rate of SMP or 90% of average earnings</t>
  </si>
  <si>
    <t>If you do not qualify for either Enhanced University maternity Pay or SMP you may be able to claim MA</t>
  </si>
  <si>
    <t>MA=Maternity Allowance</t>
  </si>
  <si>
    <t>26 weeks full pay (inclusive of any SMP)</t>
  </si>
  <si>
    <t>13 weeks’ leave on SMP at the appropriate rate</t>
  </si>
  <si>
    <t>13 weeks unpaid</t>
  </si>
  <si>
    <t>Years service at EWC-If this figure is equal to or greater than +1, you should qualify for the below. If less than 1, proceed to following step.</t>
  </si>
  <si>
    <t>Years service at QW-If this figure is less than 1 but greater than 0.5, you may qualify for the below. If less than 0.5, proceed to following step.</t>
  </si>
  <si>
    <t>Updated: March 2024</t>
  </si>
  <si>
    <t>Expected start date of maternity and payment of Statutory Maternity Pay where applicable</t>
  </si>
  <si>
    <t>Please input today's date here in the following format eg 01/01/2007</t>
  </si>
  <si>
    <t>Please input the start date of your employment at the University of Nottingham in the following format eg 01/01/2006</t>
  </si>
  <si>
    <t>Manual entry required to be input by employee eg Due date (EWC) and expected start date of maternity leave, click on text for further guidance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</si>
</sst>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
  </numFmts>
  <fonts count="9" x14ac:knownFonts="1">
    <font>
      <sz val="11"/>
      <color theme="1"/>
      <name val="Calibri"/>
      <family val="2"/>
      <scheme val="minor"/>
    </font>
    <font>
      <b/>
      <sz val="10"/>
      <name val="Arial"/>
      <family val="2"/>
    </font>
    <font>
      <sz val="10"/>
      <name val="Arial"/>
      <family val="2"/>
    </font>
    <font>
      <u/>
      <sz val="10"/>
      <color indexed="12"/>
      <name val="Arial"/>
      <family val="2"/>
    </font>
    <font>
      <sz val="10"/>
      <name val="Arial"/>
    </font>
    <font>
      <b/>
      <u/>
      <sz val="10"/>
      <name val="Arial"/>
      <family val="2"/>
    </font>
    <font>
      <i/>
      <sz val="10"/>
      <name val="Arial"/>
      <family val="2"/>
    </font>
    <font>
      <sz val="8"/>
      <color indexed="81"/>
      <name val="Tahoma"/>
      <family val="2"/>
    </font>
    <font>
      <b/>
      <sz val="8"/>
      <color indexed="81"/>
      <name val="Tahoma"/>
      <family val="2"/>
    </font>
  </fonts>
  <fills count="5">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21">
    <xf numFmtId="0" fontId="0" fillId="0" borderId="0" xfId="0"/>
    <xf numFmtId="0" fontId="3" fillId="0" borderId="0" xfId="1" applyAlignment="1" applyProtection="1"/>
    <xf numFmtId="164" fontId="2" fillId="3" borderId="1" xfId="0" applyNumberFormat="1" applyFont="1" applyFill="1" applyBorder="1" applyProtection="1">
      <protection locked="0"/>
    </xf>
    <xf numFmtId="0" fontId="1" fillId="0" borderId="0" xfId="0" applyFont="1" applyProtection="1"/>
    <xf numFmtId="0" fontId="2" fillId="0" borderId="0" xfId="0" applyFont="1" applyProtection="1"/>
    <xf numFmtId="0" fontId="0" fillId="0" borderId="0" xfId="0" applyProtection="1"/>
    <xf numFmtId="0" fontId="4" fillId="2" borderId="1" xfId="0" applyFont="1" applyFill="1" applyBorder="1" applyProtection="1"/>
    <xf numFmtId="0" fontId="4" fillId="0" borderId="0" xfId="0" applyFont="1" applyProtection="1"/>
    <xf numFmtId="0" fontId="4" fillId="3" borderId="1" xfId="0" applyFont="1" applyFill="1" applyBorder="1" applyProtection="1"/>
    <xf numFmtId="0" fontId="4" fillId="4" borderId="1" xfId="0" applyFont="1" applyFill="1" applyBorder="1" applyProtection="1"/>
    <xf numFmtId="0" fontId="1" fillId="4" borderId="1" xfId="0" applyFont="1" applyFill="1" applyBorder="1" applyProtection="1"/>
    <xf numFmtId="0" fontId="2" fillId="0" borderId="1" xfId="0" applyFont="1" applyBorder="1" applyProtection="1"/>
    <xf numFmtId="164" fontId="2" fillId="2" borderId="1" xfId="0" applyNumberFormat="1" applyFont="1" applyFill="1" applyBorder="1" applyProtection="1"/>
    <xf numFmtId="2" fontId="2" fillId="0" borderId="0" xfId="0" applyNumberFormat="1" applyFont="1" applyProtection="1"/>
    <xf numFmtId="164" fontId="2" fillId="0" borderId="0" xfId="0" applyNumberFormat="1" applyFont="1" applyProtection="1"/>
    <xf numFmtId="0" fontId="5" fillId="0" borderId="0" xfId="0" applyFont="1" applyProtection="1"/>
    <xf numFmtId="165" fontId="2" fillId="2" borderId="1" xfId="0" applyNumberFormat="1" applyFont="1" applyFill="1" applyBorder="1" applyProtection="1"/>
    <xf numFmtId="165" fontId="2" fillId="0" borderId="1" xfId="0" applyNumberFormat="1" applyFont="1" applyBorder="1" applyProtection="1"/>
    <xf numFmtId="0" fontId="6" fillId="0" borderId="1" xfId="0" applyFont="1" applyBorder="1" applyProtection="1"/>
    <xf numFmtId="0" fontId="2" fillId="0" borderId="2" xfId="0" applyFont="1" applyBorder="1" applyProtection="1"/>
    <xf numFmtId="0" fontId="6" fillId="0" borderId="2" xfId="0" applyFont="1" applyBorder="1" applyProtection="1"/>
  </cellXfs>
  <cellStyles count="2">
    <cellStyle name="Hyperlink" xfId="1" builtinId="8"/>
    <cellStyle name="Normal" xfId="0" builtinId="0"/>
  </cellStyles>
  <dxfs count="4">
    <dxf>
      <font>
        <condense val="0"/>
        <extend val="0"/>
        <color auto="1"/>
      </font>
    </dxf>
    <dxf>
      <font>
        <condense val="0"/>
        <extend val="0"/>
        <color indexed="10"/>
      </font>
    </dxf>
    <dxf>
      <font>
        <condense val="0"/>
        <extend val="0"/>
        <color auto="1"/>
      </font>
    </dxf>
    <dxf>
      <font>
        <condense val="0"/>
        <extend val="0"/>
        <color indexed="8"/>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44"/>
  <sheetViews>
    <sheetView tabSelected="1" topLeftCell="A16" workbookViewId="0">
      <selection activeCell="A30" activeCellId="4" sqref="A11 A14 A19 A27 A30"/>
    </sheetView>
  </sheetViews>
  <sheetFormatPr defaultColWidth="9.140625" defaultRowHeight="12.75" x14ac:dyDescent="0.2"/>
  <cols>
    <col min="1" max="1" width="31.85546875" style="4" customWidth="1"/>
    <col min="2" max="2" width="118.5703125" style="4" customWidth="1"/>
    <col min="3" max="3" width="33.7109375" style="4" customWidth="1"/>
    <col min="4" max="16384" width="9.140625" style="4"/>
  </cols>
  <sheetData>
    <row r="1" spans="1:2" x14ac:dyDescent="0.2">
      <c r="A1" s="3" t="s">
        <v>0</v>
      </c>
    </row>
    <row r="2" spans="1:2" ht="15" x14ac:dyDescent="0.25">
      <c r="A2" s="5" t="s">
        <v>29</v>
      </c>
    </row>
    <row r="4" spans="1:2" x14ac:dyDescent="0.2">
      <c r="A4" s="4" t="s">
        <v>1</v>
      </c>
    </row>
    <row r="5" spans="1:2" ht="15" x14ac:dyDescent="0.25">
      <c r="A5" s="5"/>
    </row>
    <row r="6" spans="1:2" x14ac:dyDescent="0.2">
      <c r="A6" s="1"/>
    </row>
    <row r="7" spans="1:2" s="7" customFormat="1" x14ac:dyDescent="0.2">
      <c r="A7" s="6" t="s">
        <v>2</v>
      </c>
      <c r="B7" s="6"/>
    </row>
    <row r="8" spans="1:2" s="7" customFormat="1" x14ac:dyDescent="0.2">
      <c r="A8" s="8" t="s">
        <v>33</v>
      </c>
      <c r="B8" s="8"/>
    </row>
    <row r="9" spans="1:2" s="7" customFormat="1" x14ac:dyDescent="0.2"/>
    <row r="10" spans="1:2" x14ac:dyDescent="0.2">
      <c r="A10" s="9" t="s">
        <v>3</v>
      </c>
      <c r="B10" s="10" t="s">
        <v>4</v>
      </c>
    </row>
    <row r="11" spans="1:2" x14ac:dyDescent="0.2">
      <c r="A11" s="2">
        <v>45482</v>
      </c>
      <c r="B11" s="11" t="s">
        <v>5</v>
      </c>
    </row>
    <row r="12" spans="1:2" x14ac:dyDescent="0.2">
      <c r="A12" s="12">
        <f>SUM(A11)-(15*7)</f>
        <v>45377</v>
      </c>
      <c r="B12" s="11" t="s">
        <v>6</v>
      </c>
    </row>
    <row r="13" spans="1:2" x14ac:dyDescent="0.2">
      <c r="A13" s="12">
        <f>SUM(A11)-(11*7)</f>
        <v>45405</v>
      </c>
      <c r="B13" s="11" t="s">
        <v>7</v>
      </c>
    </row>
    <row r="14" spans="1:2" x14ac:dyDescent="0.2">
      <c r="A14" s="2">
        <v>45480</v>
      </c>
      <c r="B14" s="11" t="s">
        <v>30</v>
      </c>
    </row>
    <row r="15" spans="1:2" x14ac:dyDescent="0.2">
      <c r="A15" s="12">
        <f>SUM(A14)+(7*6)</f>
        <v>45522</v>
      </c>
      <c r="B15" s="11" t="s">
        <v>8</v>
      </c>
    </row>
    <row r="16" spans="1:2" x14ac:dyDescent="0.2">
      <c r="A16" s="12">
        <f>SUM(A14)+((39*7)-1)</f>
        <v>45752</v>
      </c>
      <c r="B16" s="11" t="s">
        <v>9</v>
      </c>
    </row>
    <row r="17" spans="1:2" x14ac:dyDescent="0.2">
      <c r="A17" s="12">
        <f>SUM(A14)-(28)</f>
        <v>45452</v>
      </c>
      <c r="B17" s="11" t="s">
        <v>10</v>
      </c>
    </row>
    <row r="18" spans="1:2" x14ac:dyDescent="0.2">
      <c r="A18" s="12">
        <f>SUM(A14)+(52*7)</f>
        <v>45844</v>
      </c>
      <c r="B18" s="11" t="s">
        <v>11</v>
      </c>
    </row>
    <row r="19" spans="1:2" x14ac:dyDescent="0.2">
      <c r="A19" s="2">
        <v>45844</v>
      </c>
      <c r="B19" s="11" t="s">
        <v>12</v>
      </c>
    </row>
    <row r="20" spans="1:2" x14ac:dyDescent="0.2">
      <c r="A20" s="12">
        <f>SUM(A19)-(8*7)</f>
        <v>45788</v>
      </c>
      <c r="B20" s="11" t="s">
        <v>13</v>
      </c>
    </row>
    <row r="21" spans="1:2" x14ac:dyDescent="0.2">
      <c r="B21" s="13"/>
    </row>
    <row r="22" spans="1:2" x14ac:dyDescent="0.2">
      <c r="B22" s="3" t="s">
        <v>14</v>
      </c>
    </row>
    <row r="23" spans="1:2" x14ac:dyDescent="0.2">
      <c r="B23" s="3" t="s">
        <v>15</v>
      </c>
    </row>
    <row r="24" spans="1:2" x14ac:dyDescent="0.2">
      <c r="A24" s="14"/>
      <c r="B24" s="3"/>
    </row>
    <row r="25" spans="1:2" x14ac:dyDescent="0.2">
      <c r="A25" s="14"/>
      <c r="B25" s="3"/>
    </row>
    <row r="26" spans="1:2" x14ac:dyDescent="0.2">
      <c r="A26" s="14"/>
      <c r="B26" s="15" t="s">
        <v>16</v>
      </c>
    </row>
    <row r="27" spans="1:2" x14ac:dyDescent="0.2">
      <c r="A27" s="2"/>
      <c r="B27" s="11" t="s">
        <v>31</v>
      </c>
    </row>
    <row r="28" spans="1:2" hidden="1" x14ac:dyDescent="0.2">
      <c r="A28" s="12">
        <f>SUM(A11)</f>
        <v>45482</v>
      </c>
      <c r="B28" s="11" t="s">
        <v>5</v>
      </c>
    </row>
    <row r="29" spans="1:2" hidden="1" x14ac:dyDescent="0.2">
      <c r="A29" s="12">
        <f>SUM(A12)</f>
        <v>45377</v>
      </c>
      <c r="B29" s="11" t="s">
        <v>17</v>
      </c>
    </row>
    <row r="30" spans="1:2" x14ac:dyDescent="0.2">
      <c r="A30" s="2"/>
      <c r="B30" s="11" t="s">
        <v>32</v>
      </c>
    </row>
    <row r="31" spans="1:2" x14ac:dyDescent="0.2">
      <c r="A31" s="16">
        <f>SUM((A27)-A30)/365.25</f>
        <v>0</v>
      </c>
      <c r="B31" s="11" t="s">
        <v>18</v>
      </c>
    </row>
    <row r="32" spans="1:2" x14ac:dyDescent="0.2">
      <c r="A32" s="17"/>
      <c r="B32" s="11"/>
    </row>
    <row r="33" spans="1:2" x14ac:dyDescent="0.2">
      <c r="A33" s="16">
        <f>SUM((A28)-A30)/365.25</f>
        <v>124.52292950034223</v>
      </c>
      <c r="B33" s="11" t="s">
        <v>27</v>
      </c>
    </row>
    <row r="34" spans="1:2" x14ac:dyDescent="0.2">
      <c r="A34" s="11"/>
      <c r="B34" s="18" t="s">
        <v>24</v>
      </c>
    </row>
    <row r="35" spans="1:2" x14ac:dyDescent="0.2">
      <c r="A35" s="11"/>
      <c r="B35" s="18" t="s">
        <v>25</v>
      </c>
    </row>
    <row r="36" spans="1:2" x14ac:dyDescent="0.2">
      <c r="A36" s="11"/>
      <c r="B36" s="18" t="s">
        <v>26</v>
      </c>
    </row>
    <row r="37" spans="1:2" x14ac:dyDescent="0.2">
      <c r="A37" s="11"/>
      <c r="B37" s="11"/>
    </row>
    <row r="38" spans="1:2" x14ac:dyDescent="0.2">
      <c r="A38" s="16">
        <f>SUM((A29)-A30)/365.25</f>
        <v>124.23545516769336</v>
      </c>
      <c r="B38" s="11" t="s">
        <v>28</v>
      </c>
    </row>
    <row r="39" spans="1:2" x14ac:dyDescent="0.2">
      <c r="A39" s="11"/>
      <c r="B39" s="18" t="s">
        <v>19</v>
      </c>
    </row>
    <row r="40" spans="1:2" x14ac:dyDescent="0.2">
      <c r="A40" s="19"/>
      <c r="B40" s="20" t="s">
        <v>20</v>
      </c>
    </row>
    <row r="41" spans="1:2" x14ac:dyDescent="0.2">
      <c r="A41" s="11"/>
      <c r="B41" s="18" t="s">
        <v>21</v>
      </c>
    </row>
    <row r="42" spans="1:2" x14ac:dyDescent="0.2">
      <c r="A42" s="11"/>
      <c r="B42" s="18"/>
    </row>
    <row r="43" spans="1:2" x14ac:dyDescent="0.2">
      <c r="A43" s="17"/>
      <c r="B43" s="11" t="s">
        <v>22</v>
      </c>
    </row>
    <row r="44" spans="1:2" x14ac:dyDescent="0.2">
      <c r="A44" s="11"/>
      <c r="B44" s="18" t="s">
        <v>23</v>
      </c>
    </row>
  </sheetData>
  <sheetProtection password="C592" sheet="1" objects="1" scenarios="1"/>
  <protectedRanges>
    <protectedRange sqref="A11 A14 A19 A27 A30" name="Range1_5"/>
  </protectedRanges>
  <conditionalFormatting sqref="A33">
    <cfRule type="cellIs" dxfId="3" priority="4" stopIfTrue="1" operator="greaterThanOrEqual">
      <formula>1</formula>
    </cfRule>
  </conditionalFormatting>
  <conditionalFormatting sqref="A38">
    <cfRule type="cellIs" dxfId="2" priority="5" stopIfTrue="1" operator="greaterThanOrEqual">
      <formula>0.5</formula>
    </cfRule>
  </conditionalFormatting>
  <conditionalFormatting sqref="A43">
    <cfRule type="cellIs" dxfId="1" priority="1" stopIfTrue="1" operator="lessThan">
      <formula>0.5</formula>
    </cfRule>
  </conditionalFormatting>
  <conditionalFormatting sqref="B34:B36">
    <cfRule type="cellIs" dxfId="0" priority="2" stopIfTrue="1" operator="greaterThanOrEqual">
      <formula>1</formula>
    </cfRule>
    <cfRule type="cellIs" priority="3" stopIfTrue="1" operator="greaterThanOrEqual">
      <formula>$A$34</formula>
    </cfRule>
  </conditionalFormatting>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Millie Kirkpatrick (staff)</dc:creator>
  <cp:lastModifiedBy>Robinson Tanya</cp:lastModifiedBy>
  <dcterms:created xsi:type="dcterms:W3CDTF">2024-01-10T13:44:38Z</dcterms:created>
  <dcterms:modified xsi:type="dcterms:W3CDTF">2024-04-04T13:49:52Z</dcterms:modified>
</cp:coreProperties>
</file>